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 DE COSTO\TEMA 1\TRABAJO DE GRUPO 2\"/>
    </mc:Choice>
  </mc:AlternateContent>
  <bookViews>
    <workbookView xWindow="0" yWindow="60" windowWidth="15530" windowHeight="6990" tabRatio="781" activeTab="3"/>
  </bookViews>
  <sheets>
    <sheet name="CARACTERISTICAS IZOCEÑA" sheetId="5" r:id="rId1"/>
    <sheet name="ANILISIS DE DEMANDA" sheetId="2" r:id="rId2"/>
    <sheet name="ENCUESTA" sheetId="1" r:id="rId3"/>
    <sheet name="ANALISIS DE COMPETENCIA" sheetId="4" r:id="rId4"/>
  </sheets>
  <definedNames>
    <definedName name="_xlnm._FilterDatabase" localSheetId="2" hidden="1">ENCUESTA!$A$1:$N$12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4" l="1"/>
  <c r="D35" i="4"/>
  <c r="E35" i="4"/>
  <c r="K24" i="2" l="1"/>
  <c r="K23" i="2"/>
  <c r="K22" i="2"/>
  <c r="K25" i="2" s="1"/>
  <c r="J24" i="2"/>
  <c r="I24" i="2"/>
  <c r="J23" i="2"/>
  <c r="I23" i="2"/>
  <c r="J22" i="2"/>
  <c r="J25" i="2" s="1"/>
  <c r="I22" i="2"/>
  <c r="I25" i="2" s="1"/>
  <c r="C35" i="4"/>
  <c r="B35" i="4"/>
  <c r="A16" i="4"/>
  <c r="A15" i="4"/>
  <c r="A14" i="4"/>
  <c r="A13" i="4"/>
  <c r="A12" i="4"/>
  <c r="A11" i="4"/>
  <c r="B8" i="4"/>
  <c r="D8" i="4" s="1"/>
  <c r="B7" i="4"/>
  <c r="A9" i="4"/>
  <c r="A8" i="4"/>
  <c r="A7" i="4"/>
  <c r="B35" i="2"/>
  <c r="B37" i="2" l="1"/>
  <c r="D7" i="4"/>
  <c r="J11" i="4"/>
  <c r="J13" i="4"/>
  <c r="H7" i="4"/>
  <c r="F7" i="4"/>
  <c r="B36" i="2"/>
  <c r="C27" i="2"/>
  <c r="F56" i="5"/>
  <c r="B16" i="4" s="1"/>
  <c r="F43" i="5"/>
  <c r="B15" i="4" s="1"/>
  <c r="H15" i="4" s="1"/>
  <c r="F37" i="5"/>
  <c r="B14" i="4" s="1"/>
  <c r="F30" i="5"/>
  <c r="F25" i="5"/>
  <c r="B13" i="4" s="1"/>
  <c r="D13" i="4" s="1"/>
  <c r="F21" i="5"/>
  <c r="B12" i="4" s="1"/>
  <c r="D12" i="4" s="1"/>
  <c r="F13" i="5"/>
  <c r="B11" i="4" s="1"/>
  <c r="D11" i="4" s="1"/>
  <c r="F9" i="5"/>
  <c r="B9" i="4" s="1"/>
  <c r="D9" i="4" l="1"/>
  <c r="F9" i="4"/>
  <c r="B39" i="2"/>
  <c r="B11" i="2" s="1"/>
  <c r="B14" i="2" s="1"/>
</calcChain>
</file>

<file path=xl/sharedStrings.xml><?xml version="1.0" encoding="utf-8"?>
<sst xmlns="http://schemas.openxmlformats.org/spreadsheetml/2006/main" count="560" uniqueCount="203">
  <si>
    <t>3 años</t>
  </si>
  <si>
    <t>PRODUCTOS</t>
  </si>
  <si>
    <t>CAPA IYA</t>
  </si>
  <si>
    <t>PRECIO Bs.</t>
  </si>
  <si>
    <t>VINCHA KARAKARAPEPO</t>
  </si>
  <si>
    <t>Collar BJX001</t>
  </si>
  <si>
    <t>Collar BJX002</t>
  </si>
  <si>
    <t>Collar BJX003</t>
  </si>
  <si>
    <t>Collar BJX004</t>
  </si>
  <si>
    <t>Collar BJX005</t>
  </si>
  <si>
    <t>Collar BJX006</t>
  </si>
  <si>
    <t>Choker</t>
  </si>
  <si>
    <t>Choker y aretes</t>
  </si>
  <si>
    <t>Choker y aretes 0</t>
  </si>
  <si>
    <t xml:space="preserve">Pulseras </t>
  </si>
  <si>
    <t>Collares colgantes</t>
  </si>
  <si>
    <t>Aros sueltos</t>
  </si>
  <si>
    <t>Juego con manillas de cuero</t>
  </si>
  <si>
    <t>Aros con semillas en engarce</t>
  </si>
  <si>
    <t>Manillas solas en cuero</t>
  </si>
  <si>
    <t>Aros doble vuelta</t>
  </si>
  <si>
    <t>Aros con doble engarce</t>
  </si>
  <si>
    <t>Aros medianos</t>
  </si>
  <si>
    <t>Manilla con semilla</t>
  </si>
  <si>
    <t>Agarrapelo</t>
  </si>
  <si>
    <t>Woko CodBO1</t>
  </si>
  <si>
    <t>Woko CodBO2</t>
  </si>
  <si>
    <t>Woko CodBO3</t>
  </si>
  <si>
    <t>Woko CodBO4</t>
  </si>
  <si>
    <t>Woko CodBO5</t>
  </si>
  <si>
    <t>Morral codBO29</t>
  </si>
  <si>
    <t>Morral codBO30</t>
  </si>
  <si>
    <t>Morral codBO31</t>
  </si>
  <si>
    <t>Morral codBO32</t>
  </si>
  <si>
    <t>Morral codBO33</t>
  </si>
  <si>
    <t>Morral codBO34</t>
  </si>
  <si>
    <t>Morral codBO35</t>
  </si>
  <si>
    <t>Morral codBO36</t>
  </si>
  <si>
    <t>Morral codBO37</t>
  </si>
  <si>
    <t>Morral codBO38</t>
  </si>
  <si>
    <t>Morral codBO39</t>
  </si>
  <si>
    <t>Bandolera</t>
  </si>
  <si>
    <t>Bolsita de tela</t>
  </si>
  <si>
    <t>Bolsita con fleco</t>
  </si>
  <si>
    <t>Juego de individuales</t>
  </si>
  <si>
    <t>Posa vaso</t>
  </si>
  <si>
    <t>Chal MAT005</t>
  </si>
  <si>
    <t>Chal añil</t>
  </si>
  <si>
    <t>Linea Hilados</t>
  </si>
  <si>
    <t>Linea Bisuteria</t>
  </si>
  <si>
    <t>Fuente: Catalogos 2020</t>
  </si>
  <si>
    <t>Número de Artesanas en Producción</t>
  </si>
  <si>
    <t>Tiempo de producción de una prenda</t>
  </si>
  <si>
    <t>15 días máximo</t>
  </si>
  <si>
    <t>Características del Producto</t>
  </si>
  <si>
    <t>1. Exclusivos</t>
  </si>
  <si>
    <t>2. Tejido a mano</t>
  </si>
  <si>
    <t>3. Uso de colores naturales no tóxicos</t>
  </si>
  <si>
    <t>4. Se realizan pedidos</t>
  </si>
  <si>
    <t>Tiempo en el mercado</t>
  </si>
  <si>
    <t>Nivel de Ventas Anual</t>
  </si>
  <si>
    <t>Principales destinos de producción</t>
  </si>
  <si>
    <t>2. Pedidos</t>
  </si>
  <si>
    <t>IDENTIFICACIÓN DE EMPRESA: APOGEO HILADOS</t>
  </si>
  <si>
    <t xml:space="preserve">DESCRIPCIÓN </t>
  </si>
  <si>
    <t>CARACTERISTICAS</t>
  </si>
  <si>
    <t xml:space="preserve">Cuenta con NIT </t>
  </si>
  <si>
    <t>PRECIO PROMEDIO Bs.</t>
  </si>
  <si>
    <t>CAPA</t>
  </si>
  <si>
    <t>CHAL</t>
  </si>
  <si>
    <t>COLLAR</t>
  </si>
  <si>
    <t>CHOKER</t>
  </si>
  <si>
    <t>MANILLAS</t>
  </si>
  <si>
    <t>AROS</t>
  </si>
  <si>
    <t>WOKO</t>
  </si>
  <si>
    <t>MORRAL</t>
  </si>
  <si>
    <t>BOLSITA</t>
  </si>
  <si>
    <t>Población económicamente activa - Población de 10 años o más</t>
  </si>
  <si>
    <t>Es mujer u hombre</t>
  </si>
  <si>
    <t>Mujer</t>
  </si>
  <si>
    <t>Hombre</t>
  </si>
  <si>
    <t>Total</t>
  </si>
  <si>
    <t xml:space="preserve"> Ocupado</t>
  </si>
  <si>
    <t xml:space="preserve"> Cesante</t>
  </si>
  <si>
    <t xml:space="preserve"> Aspirante</t>
  </si>
  <si>
    <t xml:space="preserve"> Total</t>
  </si>
  <si>
    <t>POBLACIÓN ECONÓMICAMENTE ACTIVA</t>
  </si>
  <si>
    <t>AREA: URBANA</t>
  </si>
  <si>
    <t>MUNICIPIO DE LA PAZ</t>
  </si>
  <si>
    <t>FUENTE: Instituto Nacional de Estadística - Censo 2012</t>
  </si>
  <si>
    <t>CATEGORIA DE EMPLEO</t>
  </si>
  <si>
    <t>Obrero(a)</t>
  </si>
  <si>
    <t>Empleado (a)</t>
  </si>
  <si>
    <t>Trabajador (a) por cuenta propia</t>
  </si>
  <si>
    <t>Patrón, socio o empleador</t>
  </si>
  <si>
    <t>Empleado (a) del hogar</t>
  </si>
  <si>
    <t>Otros</t>
  </si>
  <si>
    <t>Fuente: INE- Encuesta de Hogares 2016-2018</t>
  </si>
  <si>
    <t>MUNICIPIO DE LA PAZ: INGRESOS LABORALES</t>
  </si>
  <si>
    <t>NÚMERO DE
 PERSONAS</t>
  </si>
  <si>
    <t>TOTAL</t>
  </si>
  <si>
    <t>INGRESO PROMEDIO
 MENSUAL (en Bs)</t>
  </si>
  <si>
    <t>Marca temporal</t>
  </si>
  <si>
    <t>¿Cuál es su nacionalidad?</t>
  </si>
  <si>
    <t>¿Cuál es su sexo?</t>
  </si>
  <si>
    <t>¿Cuántos años tiene?</t>
  </si>
  <si>
    <t>¿Cuál es su nivel de ingreso?</t>
  </si>
  <si>
    <t>¿Usted trabaja en?</t>
  </si>
  <si>
    <t>¿Adquieres prendas de tejidos artesanales?</t>
  </si>
  <si>
    <t>¿Dentro de los tejidos artesanales que adquiere, cuál es de su mayor preferencia?</t>
  </si>
  <si>
    <t>¿El consumo de este tipo de productos, lo realiza de manera?</t>
  </si>
  <si>
    <t>¿Cuándo decido comprar alguno de estos productos, pienso en?</t>
  </si>
  <si>
    <t>Saber que estos productos son únicos e irrepetibles, para usted es:</t>
  </si>
  <si>
    <t>¿Si supiera que existe productos artesanales que transmiten la cultura y además hechos a mano, estaría dispuesto a pagar?</t>
  </si>
  <si>
    <t>¿Para adquirir este tipo de producto, usted preferiría?</t>
  </si>
  <si>
    <t>¿Cuán importante para mí es la atención personalizada?</t>
  </si>
  <si>
    <t>Boliviana</t>
  </si>
  <si>
    <t>Entre 31 y 40 años</t>
  </si>
  <si>
    <t>Entre Bs7.001 a Bs.10.000.-</t>
  </si>
  <si>
    <t>El sector privado</t>
  </si>
  <si>
    <t>Sí</t>
  </si>
  <si>
    <t>Bolsones</t>
  </si>
  <si>
    <t>Siempre que veo una buena oferta</t>
  </si>
  <si>
    <t>Satisfacer mi necesidad, y además de saber que con ello contribuyo con el progreso de una región necesitada de mi país.</t>
  </si>
  <si>
    <t>Importante</t>
  </si>
  <si>
    <t>Menos de Bs200.-</t>
  </si>
  <si>
    <t>Ver en un catálogo</t>
  </si>
  <si>
    <t>Muy importante</t>
  </si>
  <si>
    <t>Entre 41 y 50 años</t>
  </si>
  <si>
    <t>El sector público</t>
  </si>
  <si>
    <t>Ponchos</t>
  </si>
  <si>
    <t>Siempre que encuentre algo que me guste</t>
  </si>
  <si>
    <t>Satisfacer mi necesidad, y mostrar la identidad de mi país.</t>
  </si>
  <si>
    <t>Más de Bs300.-</t>
  </si>
  <si>
    <t>Ir a una tienda</t>
  </si>
  <si>
    <t>Más de 51 años</t>
  </si>
  <si>
    <t>Menos de Bs7.000.-</t>
  </si>
  <si>
    <t>Chales</t>
  </si>
  <si>
    <t>Entre Bs200 y Bs300.-</t>
  </si>
  <si>
    <t>Entre 20 y 30 años</t>
  </si>
  <si>
    <t>Alguna vez</t>
  </si>
  <si>
    <t>Mantas</t>
  </si>
  <si>
    <t>Una o dos veces al año</t>
  </si>
  <si>
    <t>Más de Bs10.001.-</t>
  </si>
  <si>
    <t>Nada relevante</t>
  </si>
  <si>
    <t>Satisfacer mi necesidad, y además de colaborar con otras mujeres que producen estas prendas.</t>
  </si>
  <si>
    <t>Link de estadísticas</t>
  </si>
  <si>
    <t>https://docs.google.com/forms/d/1Gr_GR9MCxcgRmlpd0YJo9tJiGT9eyxLUXJJcLIP2ZVI/edit#responses</t>
  </si>
  <si>
    <t>DETERMINACIÓN DE LA POBLACIÓN OBJETIVO</t>
  </si>
  <si>
    <t>Mujeres con ingreso medio alto</t>
  </si>
  <si>
    <t>Categoría de empleo</t>
  </si>
  <si>
    <t>Número de Personas</t>
  </si>
  <si>
    <t>% Femenida del PEA - Ocupado</t>
  </si>
  <si>
    <t>POBLACIÓN OBJETIVO</t>
  </si>
  <si>
    <t>IZOCEÑA</t>
  </si>
  <si>
    <t>MAYA JESSI</t>
  </si>
  <si>
    <t>DETERMINACIÓN DE LA DEMADA POTENCIAL</t>
  </si>
  <si>
    <t>Q=n*q*p</t>
  </si>
  <si>
    <t>n= Número de posibles compradores</t>
  </si>
  <si>
    <t>p= Precio promedio por el que pagaría el producto</t>
  </si>
  <si>
    <t>q= Cantidad promedio de cosumo percapita en el mercado</t>
  </si>
  <si>
    <t>VALORES</t>
  </si>
  <si>
    <t>% De personas que respondieron que si adquieren productos 
tejidos a mano</t>
  </si>
  <si>
    <t>DEMANDA POTENCIAL</t>
  </si>
  <si>
    <t>Bs/Unidad</t>
  </si>
  <si>
    <t>Unidad/Persona</t>
  </si>
  <si>
    <t>Personas</t>
  </si>
  <si>
    <t>Bs. Anual</t>
  </si>
  <si>
    <t xml:space="preserve"> Para un mercado determinado, el potencial de mercado total indica el total de dinero que se podría vender.</t>
  </si>
  <si>
    <t>DESCRIPCIÓN</t>
  </si>
  <si>
    <t>HILADOS</t>
  </si>
  <si>
    <t>BISUTERIA</t>
  </si>
  <si>
    <t>PRECIOS DE MERCADO EN Bs</t>
  </si>
  <si>
    <t>no= 0; si=1</t>
  </si>
  <si>
    <t>Régimen Simplificado</t>
  </si>
  <si>
    <t>1. Shoping Beauty Plaza (Santa Cruz)</t>
  </si>
  <si>
    <t>POBLACIÓN ESTIMADA FEMENINA</t>
  </si>
  <si>
    <t>VARIACIÓN DEL PRECIO</t>
  </si>
  <si>
    <t>VENTAJAS COMPETITIVAS (ANÁLISIS DE PRECIO)</t>
  </si>
  <si>
    <t>VENTAJAS COMPARATIVAS (ANÁLISIS DE GUSTOS, CALIDAD, PROMOCIÓN)</t>
  </si>
  <si>
    <t>Fuente: Catalogo de los Competidores, Facebook, Otros</t>
  </si>
  <si>
    <t>5. Productos que transmiten cultura</t>
  </si>
  <si>
    <t>6. Productos que pueden ayudar al desarrollo de una región</t>
  </si>
  <si>
    <t>7. Atención personalizada</t>
  </si>
  <si>
    <t>8. Cuenta con promociones</t>
  </si>
  <si>
    <t>9. Productos que pueden ayudar a las mujeres</t>
  </si>
  <si>
    <t>10. Ventas por catálogo</t>
  </si>
  <si>
    <t>11. Ventas en tienda</t>
  </si>
  <si>
    <t>12. Ventas en facebook</t>
  </si>
  <si>
    <t>13. Atención delivery</t>
  </si>
  <si>
    <t>CASERITA.COM</t>
  </si>
  <si>
    <t>COMART-TUKUYPAJ</t>
  </si>
  <si>
    <t>MAMA QUILLA</t>
  </si>
  <si>
    <t>ANÁLISIS DE LA DEMANDA</t>
  </si>
  <si>
    <t>Cantidad demandada =</t>
  </si>
  <si>
    <t>f( Precio bien, Ingreso, Gustos, Precio de bienes sustitutos, etc)</t>
  </si>
  <si>
    <t>Indica el total de dinero que se podría vender</t>
  </si>
  <si>
    <t>Bisuteria</t>
  </si>
  <si>
    <t>Que una persona visite mi domicilio o trabajo</t>
  </si>
  <si>
    <t>Poco importante</t>
  </si>
  <si>
    <t>Satisfacer mi necesidad.</t>
  </si>
  <si>
    <t>No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</si>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</sst>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b/>
      <sz val="8.25"/>
      <color indexed="8"/>
      <name val="Tahoma"/>
      <family val="2"/>
    </font>
    <font>
      <sz val="8.25"/>
      <color indexed="8"/>
      <name val="Tahoma"/>
      <family val="2"/>
    </font>
    <font>
      <b/>
      <sz val="8.25"/>
      <color theme="0"/>
      <name val="Tahoma"/>
      <family val="2"/>
    </font>
    <font>
      <sz val="8.25"/>
      <color theme="0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6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3" xfId="0" applyFont="1" applyFill="1" applyBorder="1"/>
    <xf numFmtId="0" fontId="0" fillId="2" borderId="4" xfId="0" applyFill="1" applyBorder="1"/>
    <xf numFmtId="0" fontId="0" fillId="2" borderId="6" xfId="0" applyFill="1" applyBorder="1"/>
    <xf numFmtId="0" fontId="3" fillId="2" borderId="6" xfId="0" applyFont="1" applyFill="1" applyBorder="1"/>
    <xf numFmtId="0" fontId="0" fillId="2" borderId="7" xfId="0" applyFill="1" applyBorder="1"/>
    <xf numFmtId="4" fontId="4" fillId="2" borderId="0" xfId="0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 indent="1"/>
    </xf>
    <xf numFmtId="0" fontId="0" fillId="4" borderId="0" xfId="0" applyFont="1" applyFill="1"/>
    <xf numFmtId="0" fontId="0" fillId="4" borderId="0" xfId="0" applyFill="1"/>
    <xf numFmtId="4" fontId="0" fillId="4" borderId="0" xfId="0" applyNumberFormat="1" applyFill="1" applyAlignment="1">
      <alignment horizontal="center"/>
    </xf>
    <xf numFmtId="0" fontId="1" fillId="6" borderId="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4" fontId="1" fillId="6" borderId="0" xfId="0" applyNumberFormat="1" applyFont="1" applyFill="1" applyAlignment="1">
      <alignment horizontal="center" vertical="center"/>
    </xf>
    <xf numFmtId="4" fontId="1" fillId="6" borderId="0" xfId="0" applyNumberFormat="1" applyFont="1" applyFill="1" applyAlignment="1">
      <alignment horizontal="center" vertical="center" wrapText="1"/>
    </xf>
    <xf numFmtId="0" fontId="5" fillId="2" borderId="0" xfId="0" applyFont="1" applyFill="1"/>
    <xf numFmtId="0" fontId="0" fillId="2" borderId="1" xfId="0" applyFill="1" applyBorder="1"/>
    <xf numFmtId="4" fontId="0" fillId="2" borderId="1" xfId="0" applyNumberFormat="1" applyFill="1" applyBorder="1"/>
    <xf numFmtId="3" fontId="0" fillId="2" borderId="1" xfId="0" applyNumberFormat="1" applyFill="1" applyBorder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/>
    <xf numFmtId="4" fontId="0" fillId="2" borderId="0" xfId="0" applyNumberFormat="1" applyFill="1"/>
    <xf numFmtId="3" fontId="0" fillId="2" borderId="0" xfId="0" applyNumberFormat="1" applyFill="1"/>
    <xf numFmtId="0" fontId="1" fillId="6" borderId="1" xfId="0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7" fillId="2" borderId="0" xfId="1" applyNumberFormat="1" applyFont="1" applyFill="1" applyBorder="1" applyAlignment="1" applyProtection="1">
      <alignment horizontal="left" vertical="top"/>
    </xf>
    <xf numFmtId="0" fontId="8" fillId="2" borderId="8" xfId="1" applyNumberFormat="1" applyFont="1" applyFill="1" applyBorder="1" applyAlignment="1" applyProtection="1">
      <alignment horizontal="left" vertical="top"/>
    </xf>
    <xf numFmtId="0" fontId="8" fillId="2" borderId="9" xfId="1" applyNumberFormat="1" applyFont="1" applyFill="1" applyBorder="1" applyAlignment="1" applyProtection="1">
      <alignment horizontal="left" vertical="top"/>
    </xf>
    <xf numFmtId="0" fontId="9" fillId="3" borderId="8" xfId="1" applyNumberFormat="1" applyFont="1" applyFill="1" applyBorder="1" applyAlignment="1" applyProtection="1">
      <alignment horizontal="center" vertical="top"/>
    </xf>
    <xf numFmtId="0" fontId="10" fillId="3" borderId="8" xfId="1" applyNumberFormat="1" applyFont="1" applyFill="1" applyBorder="1" applyAlignment="1" applyProtection="1">
      <alignment horizontal="right" vertical="top"/>
    </xf>
    <xf numFmtId="0" fontId="9" fillId="3" borderId="8" xfId="1" applyNumberFormat="1" applyFont="1" applyFill="1" applyBorder="1" applyAlignment="1" applyProtection="1">
      <alignment horizontal="right" vertical="top"/>
    </xf>
    <xf numFmtId="0" fontId="7" fillId="7" borderId="8" xfId="1" applyNumberFormat="1" applyFont="1" applyFill="1" applyBorder="1" applyAlignment="1" applyProtection="1">
      <alignment horizontal="left" vertical="top"/>
    </xf>
    <xf numFmtId="0" fontId="9" fillId="3" borderId="8" xfId="1" applyNumberFormat="1" applyFont="1" applyFill="1" applyBorder="1" applyAlignment="1" applyProtection="1">
      <alignment horizontal="left" vertical="top" wrapText="1"/>
    </xf>
    <xf numFmtId="0" fontId="8" fillId="5" borderId="8" xfId="1" applyNumberFormat="1" applyFont="1" applyFill="1" applyBorder="1" applyAlignment="1" applyProtection="1">
      <alignment horizontal="left" vertical="top"/>
    </xf>
    <xf numFmtId="0" fontId="14" fillId="6" borderId="1" xfId="0" applyFont="1" applyFill="1" applyBorder="1" applyAlignment="1">
      <alignment horizontal="center" vertical="center" wrapText="1"/>
    </xf>
    <xf numFmtId="0" fontId="15" fillId="0" borderId="0" xfId="3"/>
    <xf numFmtId="0" fontId="2" fillId="2" borderId="0" xfId="0" applyFont="1" applyFill="1"/>
    <xf numFmtId="0" fontId="3" fillId="2" borderId="0" xfId="0" applyFont="1" applyFill="1"/>
    <xf numFmtId="3" fontId="8" fillId="5" borderId="8" xfId="1" applyNumberFormat="1" applyFont="1" applyFill="1" applyBorder="1" applyAlignment="1" applyProtection="1">
      <alignment horizontal="right" vertical="top"/>
    </xf>
    <xf numFmtId="3" fontId="8" fillId="2" borderId="8" xfId="1" applyNumberFormat="1" applyFont="1" applyFill="1" applyBorder="1" applyAlignment="1" applyProtection="1">
      <alignment horizontal="right" vertical="top"/>
    </xf>
    <xf numFmtId="3" fontId="8" fillId="7" borderId="8" xfId="1" applyNumberFormat="1" applyFont="1" applyFill="1" applyBorder="1" applyAlignment="1" applyProtection="1">
      <alignment horizontal="right" vertical="top"/>
    </xf>
    <xf numFmtId="9" fontId="8" fillId="5" borderId="8" xfId="2" applyFont="1" applyFill="1" applyBorder="1" applyAlignment="1" applyProtection="1">
      <alignment horizontal="right" vertical="top"/>
    </xf>
    <xf numFmtId="0" fontId="0" fillId="0" borderId="1" xfId="0" applyFill="1" applyBorder="1"/>
    <xf numFmtId="4" fontId="0" fillId="0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3" fontId="0" fillId="4" borderId="1" xfId="0" applyNumberFormat="1" applyFill="1" applyBorder="1"/>
    <xf numFmtId="9" fontId="0" fillId="2" borderId="0" xfId="2" applyFont="1" applyFill="1"/>
    <xf numFmtId="0" fontId="2" fillId="9" borderId="1" xfId="0" applyFont="1" applyFill="1" applyBorder="1"/>
    <xf numFmtId="0" fontId="1" fillId="8" borderId="1" xfId="0" applyFont="1" applyFill="1" applyBorder="1"/>
    <xf numFmtId="4" fontId="12" fillId="8" borderId="1" xfId="0" applyNumberFormat="1" applyFont="1" applyFill="1" applyBorder="1"/>
    <xf numFmtId="3" fontId="2" fillId="9" borderId="0" xfId="0" applyNumberFormat="1" applyFont="1" applyFill="1"/>
    <xf numFmtId="0" fontId="0" fillId="2" borderId="0" xfId="0" applyFill="1" applyAlignment="1">
      <alignment wrapText="1"/>
    </xf>
    <xf numFmtId="0" fontId="2" fillId="9" borderId="0" xfId="0" applyFont="1" applyFill="1"/>
    <xf numFmtId="0" fontId="0" fillId="2" borderId="1" xfId="0" applyFill="1" applyBorder="1" applyAlignment="1">
      <alignment horizontal="center"/>
    </xf>
    <xf numFmtId="3" fontId="0" fillId="2" borderId="13" xfId="0" applyNumberFormat="1" applyFill="1" applyBorder="1"/>
    <xf numFmtId="4" fontId="0" fillId="2" borderId="13" xfId="0" applyNumberFormat="1" applyFill="1" applyBorder="1"/>
    <xf numFmtId="4" fontId="2" fillId="9" borderId="13" xfId="0" applyNumberFormat="1" applyFont="1" applyFill="1" applyBorder="1"/>
    <xf numFmtId="3" fontId="0" fillId="2" borderId="12" xfId="0" applyNumberFormat="1" applyFill="1" applyBorder="1"/>
    <xf numFmtId="3" fontId="2" fillId="9" borderId="12" xfId="0" applyNumberFormat="1" applyFont="1" applyFill="1" applyBorder="1"/>
    <xf numFmtId="0" fontId="12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2" borderId="0" xfId="0" applyFill="1" applyBorder="1"/>
    <xf numFmtId="9" fontId="8" fillId="7" borderId="8" xfId="1" applyNumberFormat="1" applyFont="1" applyFill="1" applyBorder="1" applyAlignment="1" applyProtection="1">
      <alignment horizontal="right" vertical="top"/>
    </xf>
    <xf numFmtId="0" fontId="2" fillId="2" borderId="0" xfId="0" applyFont="1" applyFill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2" borderId="0" xfId="0" applyFont="1" applyFill="1"/>
    <xf numFmtId="0" fontId="0" fillId="2" borderId="1" xfId="0" applyFill="1" applyBorder="1" applyAlignment="1">
      <alignment horizontal="left" indent="1"/>
    </xf>
    <xf numFmtId="4" fontId="0" fillId="2" borderId="1" xfId="0" applyNumberForma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9" fontId="0" fillId="2" borderId="0" xfId="2" applyFont="1" applyFill="1" applyBorder="1"/>
    <xf numFmtId="0" fontId="0" fillId="2" borderId="0" xfId="0" applyFont="1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1" fillId="6" borderId="0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7" fillId="10" borderId="14" xfId="0" applyFont="1" applyFill="1" applyBorder="1" applyAlignment="1">
      <alignment horizontal="right"/>
    </xf>
    <xf numFmtId="4" fontId="17" fillId="10" borderId="15" xfId="0" applyNumberFormat="1" applyFont="1" applyFill="1" applyBorder="1"/>
    <xf numFmtId="3" fontId="17" fillId="10" borderId="15" xfId="0" applyNumberFormat="1" applyFont="1" applyFill="1" applyBorder="1"/>
    <xf numFmtId="0" fontId="17" fillId="10" borderId="15" xfId="0" applyFont="1" applyFill="1" applyBorder="1"/>
    <xf numFmtId="0" fontId="17" fillId="10" borderId="16" xfId="0" applyFont="1" applyFill="1" applyBorder="1"/>
    <xf numFmtId="0" fontId="1" fillId="6" borderId="0" xfId="0" applyFont="1" applyFill="1" applyAlignment="1">
      <alignment horizontal="center"/>
    </xf>
    <xf numFmtId="0" fontId="9" fillId="3" borderId="10" xfId="1" applyNumberFormat="1" applyFont="1" applyFill="1" applyBorder="1" applyAlignment="1" applyProtection="1">
      <alignment horizontal="center" vertical="top"/>
    </xf>
    <xf numFmtId="0" fontId="9" fillId="3" borderId="11" xfId="1" applyNumberFormat="1" applyFont="1" applyFill="1" applyBorder="1" applyAlignment="1" applyProtection="1">
      <alignment horizontal="center" vertical="top"/>
    </xf>
    <xf numFmtId="3" fontId="0" fillId="2" borderId="0" xfId="0" applyNumberFormat="1" applyFill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0" fontId="7" fillId="2" borderId="0" xfId="1" applyNumberFormat="1" applyFont="1" applyFill="1" applyBorder="1" applyAlignment="1" applyProtection="1">
      <alignment horizontal="center" vertical="top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indent="1"/>
    </xf>
    <xf numFmtId="0" fontId="18" fillId="6" borderId="0" xfId="0" applyFont="1" applyFill="1" applyAlignment="1">
      <alignment horizontal="center"/>
    </xf>
    <xf numFmtId="0" fontId="19" fillId="2" borderId="17" xfId="0" applyFont="1" applyFill="1" applyBorder="1" applyAlignment="1">
      <alignment horizontal="center"/>
    </xf>
    <xf numFmtId="22" fontId="13" fillId="0" borderId="18" xfId="0" applyNumberFormat="1" applyFont="1" applyBorder="1" applyAlignment="1">
      <alignment horizontal="right" wrapText="1"/>
    </xf>
    <xf numFmtId="0" fontId="13" fillId="0" borderId="18" xfId="0" applyFont="1" applyBorder="1" applyAlignment="1">
      <alignment wrapText="1"/>
    </xf>
    <xf numFmtId="0" fontId="16" fillId="11" borderId="1" xfId="0" applyFont="1" applyFill="1" applyBorder="1"/>
    <xf numFmtId="9" fontId="0" fillId="11" borderId="1" xfId="2" applyFont="1" applyFill="1" applyBorder="1"/>
    <xf numFmtId="164" fontId="0" fillId="11" borderId="1" xfId="0" applyNumberFormat="1" applyFill="1" applyBorder="1"/>
  </cellXfs>
  <cellStyles count="4">
    <cellStyle name="Hipervínculo" xfId="3" builtinId="8"/>
    <cellStyle name="Normal" xfId="0" builtinId="0"/>
    <cellStyle name="Normal 2" xfId="1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ocs.google.com/forms/d/1Gr_GR9MCxcgRmlpd0YJo9tJiGT9eyxLUXJJcLIP2ZVI/ed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="80" zoomScaleNormal="80" workbookViewId="0">
      <selection activeCell="G1" sqref="G1"/>
    </sheetView>
  </sheetViews>
  <sheetFormatPr baseColWidth="10" defaultColWidth="10.81640625" defaultRowHeight="14.5" x14ac:dyDescent="0.35"/>
  <cols>
    <col min="1" max="1" width="32.1796875" style="1" customWidth="1"/>
    <col min="2" max="2" width="32.54296875" style="2" bestFit="1" customWidth="1"/>
    <col min="3" max="3" width="10.81640625" style="1"/>
    <col min="4" max="4" width="19.81640625" style="1" customWidth="1"/>
    <col min="5" max="5" width="19.81640625" style="12" customWidth="1"/>
    <col min="6" max="6" width="12.1796875" style="12" customWidth="1"/>
    <col min="7" max="16384" width="10.81640625" style="1"/>
  </cols>
  <sheetData>
    <row r="1" spans="1:6" x14ac:dyDescent="0.35">
      <c r="A1" s="94" t="s">
        <v>63</v>
      </c>
      <c r="B1" s="94"/>
      <c r="C1" s="94"/>
      <c r="D1" s="94"/>
      <c r="E1" s="94"/>
      <c r="F1" s="1"/>
    </row>
    <row r="2" spans="1:6" x14ac:dyDescent="0.35">
      <c r="A2" s="3"/>
      <c r="B2" s="3"/>
      <c r="C2" s="3"/>
      <c r="D2" s="3"/>
      <c r="E2" s="11"/>
      <c r="F2" s="11"/>
    </row>
    <row r="3" spans="1:6" ht="46" customHeight="1" x14ac:dyDescent="0.35">
      <c r="A3" s="17" t="s">
        <v>64</v>
      </c>
      <c r="B3" s="18" t="s">
        <v>65</v>
      </c>
      <c r="C3" s="19"/>
      <c r="D3" s="20" t="s">
        <v>1</v>
      </c>
      <c r="E3" s="21" t="s">
        <v>3</v>
      </c>
      <c r="F3" s="22" t="s">
        <v>67</v>
      </c>
    </row>
    <row r="4" spans="1:6" ht="15.5" x14ac:dyDescent="0.35">
      <c r="A4" s="8" t="s">
        <v>59</v>
      </c>
      <c r="B4" s="4" t="s">
        <v>0</v>
      </c>
      <c r="D4" s="23" t="s">
        <v>48</v>
      </c>
    </row>
    <row r="5" spans="1:6" x14ac:dyDescent="0.35">
      <c r="A5" s="8" t="s">
        <v>51</v>
      </c>
      <c r="B5" s="4">
        <v>30</v>
      </c>
      <c r="D5" s="14" t="s">
        <v>68</v>
      </c>
      <c r="E5" s="15"/>
      <c r="F5" s="16">
        <v>400</v>
      </c>
    </row>
    <row r="6" spans="1:6" x14ac:dyDescent="0.35">
      <c r="A6" s="8" t="s">
        <v>52</v>
      </c>
      <c r="B6" s="4" t="s">
        <v>53</v>
      </c>
      <c r="D6" s="13" t="s">
        <v>2</v>
      </c>
      <c r="E6" s="12">
        <v>400</v>
      </c>
    </row>
    <row r="7" spans="1:6" x14ac:dyDescent="0.35">
      <c r="A7" s="9" t="s">
        <v>54</v>
      </c>
      <c r="B7" s="4"/>
      <c r="D7" s="15" t="s">
        <v>4</v>
      </c>
      <c r="E7" s="16"/>
      <c r="F7" s="16">
        <v>55</v>
      </c>
    </row>
    <row r="8" spans="1:6" x14ac:dyDescent="0.35">
      <c r="A8" s="8"/>
      <c r="B8" s="5" t="s">
        <v>55</v>
      </c>
      <c r="D8" s="13" t="s">
        <v>4</v>
      </c>
      <c r="E8" s="12">
        <v>55</v>
      </c>
    </row>
    <row r="9" spans="1:6" x14ac:dyDescent="0.35">
      <c r="A9" s="8"/>
      <c r="B9" s="5" t="s">
        <v>56</v>
      </c>
      <c r="D9" s="15" t="s">
        <v>69</v>
      </c>
      <c r="E9" s="16"/>
      <c r="F9" s="16">
        <f>AVERAGE(E10:E11)</f>
        <v>400</v>
      </c>
    </row>
    <row r="10" spans="1:6" x14ac:dyDescent="0.35">
      <c r="A10" s="8"/>
      <c r="B10" s="5" t="s">
        <v>57</v>
      </c>
      <c r="D10" s="13" t="s">
        <v>46</v>
      </c>
      <c r="E10" s="12">
        <v>500</v>
      </c>
    </row>
    <row r="11" spans="1:6" x14ac:dyDescent="0.35">
      <c r="A11" s="8"/>
      <c r="B11" s="5" t="s">
        <v>58</v>
      </c>
      <c r="D11" s="13" t="s">
        <v>47</v>
      </c>
      <c r="E11" s="12">
        <v>300</v>
      </c>
    </row>
    <row r="12" spans="1:6" ht="15.5" x14ac:dyDescent="0.35">
      <c r="A12" s="8" t="s">
        <v>66</v>
      </c>
      <c r="B12" s="4" t="s">
        <v>174</v>
      </c>
      <c r="D12" s="23" t="s">
        <v>49</v>
      </c>
    </row>
    <row r="13" spans="1:6" x14ac:dyDescent="0.35">
      <c r="A13" s="8" t="s">
        <v>60</v>
      </c>
      <c r="B13" s="4"/>
      <c r="D13" s="15" t="s">
        <v>70</v>
      </c>
      <c r="E13" s="16"/>
      <c r="F13" s="16">
        <f>AVERAGE(E14:E20)</f>
        <v>165.71428571428572</v>
      </c>
    </row>
    <row r="14" spans="1:6" x14ac:dyDescent="0.35">
      <c r="A14" s="9" t="s">
        <v>61</v>
      </c>
      <c r="B14" s="4"/>
      <c r="D14" s="13" t="s">
        <v>5</v>
      </c>
      <c r="E14" s="12">
        <v>160</v>
      </c>
    </row>
    <row r="15" spans="1:6" x14ac:dyDescent="0.35">
      <c r="A15" s="8"/>
      <c r="B15" s="6" t="s">
        <v>175</v>
      </c>
      <c r="D15" s="13" t="s">
        <v>6</v>
      </c>
      <c r="E15" s="12">
        <v>170</v>
      </c>
    </row>
    <row r="16" spans="1:6" x14ac:dyDescent="0.35">
      <c r="A16" s="10"/>
      <c r="B16" s="7" t="s">
        <v>62</v>
      </c>
      <c r="D16" s="13" t="s">
        <v>7</v>
      </c>
      <c r="E16" s="12">
        <v>160</v>
      </c>
    </row>
    <row r="17" spans="4:6" x14ac:dyDescent="0.35">
      <c r="D17" s="13" t="s">
        <v>8</v>
      </c>
      <c r="E17" s="12">
        <v>160</v>
      </c>
    </row>
    <row r="18" spans="4:6" x14ac:dyDescent="0.35">
      <c r="D18" s="13" t="s">
        <v>9</v>
      </c>
      <c r="E18" s="12">
        <v>120</v>
      </c>
    </row>
    <row r="19" spans="4:6" x14ac:dyDescent="0.35">
      <c r="D19" s="13" t="s">
        <v>10</v>
      </c>
      <c r="E19" s="12">
        <v>180</v>
      </c>
    </row>
    <row r="20" spans="4:6" x14ac:dyDescent="0.35">
      <c r="D20" s="1" t="s">
        <v>15</v>
      </c>
      <c r="E20" s="12">
        <v>210</v>
      </c>
    </row>
    <row r="21" spans="4:6" x14ac:dyDescent="0.35">
      <c r="D21" s="15" t="s">
        <v>71</v>
      </c>
      <c r="E21" s="16"/>
      <c r="F21" s="16">
        <f>AVERAGE(E22:E24)</f>
        <v>183.33333333333334</v>
      </c>
    </row>
    <row r="22" spans="4:6" x14ac:dyDescent="0.35">
      <c r="D22" s="1" t="s">
        <v>11</v>
      </c>
      <c r="E22" s="12">
        <v>180</v>
      </c>
    </row>
    <row r="23" spans="4:6" x14ac:dyDescent="0.35">
      <c r="D23" s="1" t="s">
        <v>12</v>
      </c>
      <c r="E23" s="12">
        <v>210</v>
      </c>
    </row>
    <row r="24" spans="4:6" x14ac:dyDescent="0.35">
      <c r="D24" s="1" t="s">
        <v>13</v>
      </c>
      <c r="E24" s="12">
        <v>160</v>
      </c>
    </row>
    <row r="25" spans="4:6" x14ac:dyDescent="0.35">
      <c r="D25" s="15" t="s">
        <v>72</v>
      </c>
      <c r="E25" s="16"/>
      <c r="F25" s="16">
        <f>AVERAGE(E26:E29)</f>
        <v>85</v>
      </c>
    </row>
    <row r="26" spans="4:6" x14ac:dyDescent="0.35">
      <c r="D26" s="1" t="s">
        <v>17</v>
      </c>
      <c r="E26" s="12">
        <v>120</v>
      </c>
    </row>
    <row r="27" spans="4:6" x14ac:dyDescent="0.35">
      <c r="D27" s="1" t="s">
        <v>14</v>
      </c>
      <c r="E27" s="12">
        <v>80</v>
      </c>
    </row>
    <row r="28" spans="4:6" x14ac:dyDescent="0.35">
      <c r="D28" s="1" t="s">
        <v>19</v>
      </c>
      <c r="E28" s="12">
        <v>60</v>
      </c>
    </row>
    <row r="29" spans="4:6" x14ac:dyDescent="0.35">
      <c r="D29" s="1" t="s">
        <v>23</v>
      </c>
      <c r="E29" s="12">
        <v>80</v>
      </c>
    </row>
    <row r="30" spans="4:6" x14ac:dyDescent="0.35">
      <c r="D30" s="15" t="s">
        <v>73</v>
      </c>
      <c r="E30" s="16"/>
      <c r="F30" s="16">
        <f>AVERAGE(E31:E36)</f>
        <v>61.666666666666664</v>
      </c>
    </row>
    <row r="31" spans="4:6" x14ac:dyDescent="0.35">
      <c r="D31" s="1" t="s">
        <v>18</v>
      </c>
      <c r="E31" s="12">
        <v>60</v>
      </c>
    </row>
    <row r="32" spans="4:6" x14ac:dyDescent="0.35">
      <c r="D32" s="1" t="s">
        <v>20</v>
      </c>
      <c r="E32" s="12">
        <v>80</v>
      </c>
    </row>
    <row r="33" spans="4:6" x14ac:dyDescent="0.35">
      <c r="D33" s="1" t="s">
        <v>21</v>
      </c>
      <c r="E33" s="12">
        <v>60</v>
      </c>
    </row>
    <row r="34" spans="4:6" x14ac:dyDescent="0.35">
      <c r="D34" s="1" t="s">
        <v>22</v>
      </c>
      <c r="E34" s="12">
        <v>50</v>
      </c>
    </row>
    <row r="35" spans="4:6" x14ac:dyDescent="0.35">
      <c r="D35" s="1" t="s">
        <v>16</v>
      </c>
      <c r="E35" s="12">
        <v>80</v>
      </c>
    </row>
    <row r="36" spans="4:6" x14ac:dyDescent="0.35">
      <c r="D36" s="1" t="s">
        <v>24</v>
      </c>
      <c r="E36" s="12">
        <v>40</v>
      </c>
    </row>
    <row r="37" spans="4:6" x14ac:dyDescent="0.35">
      <c r="D37" s="15" t="s">
        <v>74</v>
      </c>
      <c r="E37" s="16"/>
      <c r="F37" s="16">
        <f>AVERAGE(E38:E42)</f>
        <v>320</v>
      </c>
    </row>
    <row r="38" spans="4:6" x14ac:dyDescent="0.35">
      <c r="D38" s="1" t="s">
        <v>25</v>
      </c>
      <c r="E38" s="12">
        <v>250</v>
      </c>
    </row>
    <row r="39" spans="4:6" x14ac:dyDescent="0.35">
      <c r="D39" s="1" t="s">
        <v>26</v>
      </c>
      <c r="E39" s="12">
        <v>300</v>
      </c>
    </row>
    <row r="40" spans="4:6" x14ac:dyDescent="0.35">
      <c r="D40" s="1" t="s">
        <v>27</v>
      </c>
      <c r="E40" s="12">
        <v>270</v>
      </c>
    </row>
    <row r="41" spans="4:6" x14ac:dyDescent="0.35">
      <c r="D41" s="1" t="s">
        <v>28</v>
      </c>
      <c r="E41" s="12">
        <v>400</v>
      </c>
    </row>
    <row r="42" spans="4:6" x14ac:dyDescent="0.35">
      <c r="D42" s="1" t="s">
        <v>29</v>
      </c>
      <c r="E42" s="12">
        <v>380</v>
      </c>
    </row>
    <row r="43" spans="4:6" x14ac:dyDescent="0.35">
      <c r="D43" s="15" t="s">
        <v>75</v>
      </c>
      <c r="E43" s="16"/>
      <c r="F43" s="16">
        <f>AVERAGE(E44:E54)</f>
        <v>189.09090909090909</v>
      </c>
    </row>
    <row r="44" spans="4:6" x14ac:dyDescent="0.35">
      <c r="D44" s="1" t="s">
        <v>30</v>
      </c>
      <c r="E44" s="12">
        <v>350</v>
      </c>
    </row>
    <row r="45" spans="4:6" x14ac:dyDescent="0.35">
      <c r="D45" s="1" t="s">
        <v>31</v>
      </c>
      <c r="E45" s="12">
        <v>350</v>
      </c>
    </row>
    <row r="46" spans="4:6" x14ac:dyDescent="0.35">
      <c r="D46" s="1" t="s">
        <v>32</v>
      </c>
      <c r="E46" s="12">
        <v>50</v>
      </c>
    </row>
    <row r="47" spans="4:6" x14ac:dyDescent="0.35">
      <c r="D47" s="1" t="s">
        <v>33</v>
      </c>
      <c r="E47" s="12">
        <v>150</v>
      </c>
    </row>
    <row r="48" spans="4:6" x14ac:dyDescent="0.35">
      <c r="D48" s="1" t="s">
        <v>34</v>
      </c>
      <c r="E48" s="12">
        <v>180</v>
      </c>
    </row>
    <row r="49" spans="4:6" x14ac:dyDescent="0.35">
      <c r="D49" s="1" t="s">
        <v>35</v>
      </c>
      <c r="E49" s="12">
        <v>150</v>
      </c>
    </row>
    <row r="50" spans="4:6" x14ac:dyDescent="0.35">
      <c r="D50" s="1" t="s">
        <v>36</v>
      </c>
      <c r="E50" s="12">
        <v>100</v>
      </c>
    </row>
    <row r="51" spans="4:6" x14ac:dyDescent="0.35">
      <c r="D51" s="1" t="s">
        <v>37</v>
      </c>
      <c r="E51" s="12">
        <v>150</v>
      </c>
    </row>
    <row r="52" spans="4:6" x14ac:dyDescent="0.35">
      <c r="D52" s="1" t="s">
        <v>38</v>
      </c>
      <c r="E52" s="12">
        <v>100</v>
      </c>
    </row>
    <row r="53" spans="4:6" x14ac:dyDescent="0.35">
      <c r="D53" s="1" t="s">
        <v>39</v>
      </c>
      <c r="E53" s="12">
        <v>150</v>
      </c>
    </row>
    <row r="54" spans="4:6" x14ac:dyDescent="0.35">
      <c r="D54" s="1" t="s">
        <v>40</v>
      </c>
      <c r="E54" s="12">
        <v>350</v>
      </c>
    </row>
    <row r="55" spans="4:6" x14ac:dyDescent="0.35">
      <c r="D55" s="1" t="s">
        <v>41</v>
      </c>
      <c r="E55" s="12">
        <v>150</v>
      </c>
    </row>
    <row r="56" spans="4:6" x14ac:dyDescent="0.35">
      <c r="D56" s="15" t="s">
        <v>76</v>
      </c>
      <c r="E56" s="16"/>
      <c r="F56" s="16">
        <f>AVERAGE(E57:E58)</f>
        <v>107.5</v>
      </c>
    </row>
    <row r="57" spans="4:6" x14ac:dyDescent="0.35">
      <c r="D57" s="1" t="s">
        <v>42</v>
      </c>
      <c r="E57" s="12">
        <v>65</v>
      </c>
    </row>
    <row r="58" spans="4:6" x14ac:dyDescent="0.35">
      <c r="D58" s="1" t="s">
        <v>43</v>
      </c>
      <c r="E58" s="12">
        <v>150</v>
      </c>
    </row>
    <row r="59" spans="4:6" x14ac:dyDescent="0.35">
      <c r="D59" s="1" t="s">
        <v>44</v>
      </c>
      <c r="E59" s="12">
        <v>85</v>
      </c>
    </row>
    <row r="60" spans="4:6" x14ac:dyDescent="0.35">
      <c r="D60" s="1" t="s">
        <v>45</v>
      </c>
      <c r="E60" s="12">
        <v>80</v>
      </c>
    </row>
    <row r="63" spans="4:6" x14ac:dyDescent="0.35">
      <c r="D63" s="1" t="s">
        <v>50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6" sqref="A6"/>
    </sheetView>
  </sheetViews>
  <sheetFormatPr baseColWidth="10" defaultColWidth="10.81640625" defaultRowHeight="14.5" x14ac:dyDescent="0.35"/>
  <cols>
    <col min="1" max="1" width="52.81640625" style="1" customWidth="1"/>
    <col min="2" max="2" width="20.1796875" style="29" customWidth="1"/>
    <col min="3" max="3" width="17.54296875" style="30" customWidth="1"/>
    <col min="4" max="4" width="10.81640625" style="1"/>
    <col min="5" max="5" width="17" style="1" customWidth="1"/>
    <col min="6" max="16384" width="10.81640625" style="1"/>
  </cols>
  <sheetData>
    <row r="1" spans="1:5" x14ac:dyDescent="0.35">
      <c r="A1" s="105" t="s">
        <v>193</v>
      </c>
      <c r="B1" s="105"/>
      <c r="C1" s="105"/>
      <c r="D1" s="105"/>
      <c r="E1" s="105"/>
    </row>
    <row r="2" spans="1:5" ht="15" thickBot="1" x14ac:dyDescent="0.4"/>
    <row r="3" spans="1:5" ht="16" thickBot="1" x14ac:dyDescent="0.4">
      <c r="A3" s="89" t="s">
        <v>194</v>
      </c>
      <c r="B3" s="90" t="s">
        <v>195</v>
      </c>
      <c r="C3" s="91"/>
      <c r="D3" s="92"/>
      <c r="E3" s="93"/>
    </row>
    <row r="5" spans="1:5" x14ac:dyDescent="0.35">
      <c r="A5" s="104" t="s">
        <v>156</v>
      </c>
    </row>
    <row r="6" spans="1:5" x14ac:dyDescent="0.35">
      <c r="A6" s="29" t="s">
        <v>196</v>
      </c>
    </row>
    <row r="7" spans="1:5" ht="15" thickBot="1" x14ac:dyDescent="0.4"/>
    <row r="8" spans="1:5" ht="24" thickBot="1" x14ac:dyDescent="0.6">
      <c r="A8" s="106" t="s">
        <v>157</v>
      </c>
    </row>
    <row r="9" spans="1:5" x14ac:dyDescent="0.35">
      <c r="A9" s="2"/>
    </row>
    <row r="10" spans="1:5" x14ac:dyDescent="0.35">
      <c r="A10" s="70" t="s">
        <v>169</v>
      </c>
      <c r="B10" s="98" t="s">
        <v>161</v>
      </c>
      <c r="C10" s="98"/>
    </row>
    <row r="11" spans="1:5" x14ac:dyDescent="0.35">
      <c r="A11" s="24" t="s">
        <v>158</v>
      </c>
      <c r="B11" s="64">
        <f>+B39</f>
        <v>439</v>
      </c>
      <c r="C11" s="67" t="s">
        <v>166</v>
      </c>
    </row>
    <row r="12" spans="1:5" x14ac:dyDescent="0.35">
      <c r="A12" s="24" t="s">
        <v>159</v>
      </c>
      <c r="B12" s="65">
        <v>200</v>
      </c>
      <c r="C12" s="67" t="s">
        <v>164</v>
      </c>
    </row>
    <row r="13" spans="1:5" x14ac:dyDescent="0.35">
      <c r="A13" s="24" t="s">
        <v>160</v>
      </c>
      <c r="B13" s="65">
        <v>1</v>
      </c>
      <c r="C13" s="67" t="s">
        <v>165</v>
      </c>
    </row>
    <row r="14" spans="1:5" x14ac:dyDescent="0.35">
      <c r="A14" s="57" t="s">
        <v>163</v>
      </c>
      <c r="B14" s="66">
        <f>+B13*B12*B11</f>
        <v>87800</v>
      </c>
      <c r="C14" s="68" t="s">
        <v>167</v>
      </c>
    </row>
    <row r="17" spans="1:11" x14ac:dyDescent="0.35">
      <c r="A17" s="1" t="s">
        <v>168</v>
      </c>
    </row>
    <row r="18" spans="1:11" x14ac:dyDescent="0.35">
      <c r="A18" s="94" t="s">
        <v>98</v>
      </c>
      <c r="B18" s="94"/>
      <c r="C18" s="94"/>
      <c r="E18" s="100" t="s">
        <v>86</v>
      </c>
      <c r="F18" s="100"/>
      <c r="G18" s="100"/>
      <c r="H18" s="100"/>
    </row>
    <row r="19" spans="1:11" x14ac:dyDescent="0.35">
      <c r="E19" s="34" t="s">
        <v>87</v>
      </c>
      <c r="F19" s="99" t="s">
        <v>88</v>
      </c>
      <c r="G19" s="99"/>
      <c r="H19" s="99"/>
    </row>
    <row r="20" spans="1:11" ht="44" x14ac:dyDescent="0.35">
      <c r="A20" s="31" t="s">
        <v>90</v>
      </c>
      <c r="B20" s="32" t="s">
        <v>101</v>
      </c>
      <c r="C20" s="33" t="s">
        <v>99</v>
      </c>
      <c r="E20" s="41" t="s">
        <v>77</v>
      </c>
      <c r="F20" s="95" t="s">
        <v>78</v>
      </c>
      <c r="G20" s="96"/>
      <c r="H20" s="37"/>
      <c r="I20" s="95" t="s">
        <v>78</v>
      </c>
      <c r="J20" s="96"/>
      <c r="K20" s="37"/>
    </row>
    <row r="21" spans="1:11" ht="14.5" customHeight="1" x14ac:dyDescent="0.35">
      <c r="A21" s="24" t="s">
        <v>91</v>
      </c>
      <c r="B21" s="25">
        <v>2401</v>
      </c>
      <c r="C21" s="26">
        <v>108238</v>
      </c>
      <c r="E21" s="41"/>
      <c r="F21" s="38" t="s">
        <v>79</v>
      </c>
      <c r="G21" s="38" t="s">
        <v>80</v>
      </c>
      <c r="H21" s="39" t="s">
        <v>81</v>
      </c>
      <c r="I21" s="38" t="s">
        <v>79</v>
      </c>
      <c r="J21" s="38" t="s">
        <v>80</v>
      </c>
      <c r="K21" s="39" t="s">
        <v>81</v>
      </c>
    </row>
    <row r="22" spans="1:11" ht="25" customHeight="1" x14ac:dyDescent="0.35">
      <c r="A22" s="51" t="s">
        <v>92</v>
      </c>
      <c r="B22" s="52">
        <v>3636</v>
      </c>
      <c r="C22" s="26">
        <v>396568</v>
      </c>
      <c r="E22" s="42" t="s">
        <v>82</v>
      </c>
      <c r="F22" s="47">
        <v>173199</v>
      </c>
      <c r="G22" s="48">
        <v>191704</v>
      </c>
      <c r="H22" s="48">
        <v>364903</v>
      </c>
      <c r="I22" s="50">
        <f t="shared" ref="I22:K24" si="0">+F22/$H$25</f>
        <v>0.46249299046703518</v>
      </c>
      <c r="J22" s="50">
        <f t="shared" si="0"/>
        <v>0.51190685999626162</v>
      </c>
      <c r="K22" s="50">
        <f t="shared" si="0"/>
        <v>0.9743998504632968</v>
      </c>
    </row>
    <row r="23" spans="1:11" x14ac:dyDescent="0.35">
      <c r="A23" s="24" t="s">
        <v>93</v>
      </c>
      <c r="B23" s="25">
        <v>1909</v>
      </c>
      <c r="C23" s="26">
        <v>598565</v>
      </c>
      <c r="E23" s="35" t="s">
        <v>83</v>
      </c>
      <c r="F23" s="48">
        <v>3487</v>
      </c>
      <c r="G23" s="48">
        <v>3943</v>
      </c>
      <c r="H23" s="48">
        <v>7430</v>
      </c>
      <c r="I23" s="50">
        <f t="shared" si="0"/>
        <v>9.3113300755694409E-3</v>
      </c>
      <c r="J23" s="50">
        <f t="shared" si="0"/>
        <v>1.0528986087746002E-2</v>
      </c>
      <c r="K23" s="50">
        <f t="shared" si="0"/>
        <v>1.9840316163315441E-2</v>
      </c>
    </row>
    <row r="24" spans="1:11" x14ac:dyDescent="0.35">
      <c r="A24" s="24" t="s">
        <v>94</v>
      </c>
      <c r="B24" s="25">
        <v>3232</v>
      </c>
      <c r="C24" s="26">
        <v>78148</v>
      </c>
      <c r="E24" s="35" t="s">
        <v>84</v>
      </c>
      <c r="F24" s="48">
        <v>1137</v>
      </c>
      <c r="G24" s="48">
        <v>1020</v>
      </c>
      <c r="H24" s="48">
        <v>2157</v>
      </c>
      <c r="I24" s="50">
        <f t="shared" si="0"/>
        <v>3.0361291356244494E-3</v>
      </c>
      <c r="J24" s="50">
        <f t="shared" si="0"/>
        <v>2.723704237763358E-3</v>
      </c>
      <c r="K24" s="50">
        <f t="shared" si="0"/>
        <v>5.7598333733878074E-3</v>
      </c>
    </row>
    <row r="25" spans="1:11" x14ac:dyDescent="0.35">
      <c r="A25" s="24" t="s">
        <v>95</v>
      </c>
      <c r="B25" s="25">
        <v>1635</v>
      </c>
      <c r="C25" s="26">
        <v>21009</v>
      </c>
      <c r="E25" s="40" t="s">
        <v>85</v>
      </c>
      <c r="F25" s="49">
        <v>177823</v>
      </c>
      <c r="G25" s="49">
        <v>196667</v>
      </c>
      <c r="H25" s="49">
        <v>374490</v>
      </c>
      <c r="I25" s="72">
        <f>+SUM(I22:I24)</f>
        <v>0.47484044967822908</v>
      </c>
      <c r="J25" s="72">
        <f>+SUM(J22:J24)</f>
        <v>0.52515955032177097</v>
      </c>
      <c r="K25" s="72">
        <f>+SUM(K22:K24)</f>
        <v>1</v>
      </c>
    </row>
    <row r="26" spans="1:11" x14ac:dyDescent="0.35">
      <c r="A26" s="53" t="s">
        <v>96</v>
      </c>
      <c r="B26" s="54">
        <v>5935</v>
      </c>
      <c r="C26" s="55">
        <v>3442</v>
      </c>
      <c r="E26" s="36" t="s">
        <v>89</v>
      </c>
    </row>
    <row r="27" spans="1:11" x14ac:dyDescent="0.35">
      <c r="A27" s="27" t="s">
        <v>100</v>
      </c>
      <c r="B27" s="25"/>
      <c r="C27" s="28">
        <f>SUM(C21:C26)</f>
        <v>1205970</v>
      </c>
    </row>
    <row r="28" spans="1:11" x14ac:dyDescent="0.35">
      <c r="A28" s="1" t="s">
        <v>97</v>
      </c>
    </row>
    <row r="30" spans="1:11" x14ac:dyDescent="0.35">
      <c r="A30" s="46" t="s">
        <v>148</v>
      </c>
    </row>
    <row r="32" spans="1:11" x14ac:dyDescent="0.35">
      <c r="A32" s="45" t="s">
        <v>149</v>
      </c>
    </row>
    <row r="33" spans="1:4" x14ac:dyDescent="0.35">
      <c r="C33" s="97"/>
      <c r="D33" s="97"/>
    </row>
    <row r="34" spans="1:4" x14ac:dyDescent="0.35">
      <c r="A34" s="58" t="s">
        <v>150</v>
      </c>
      <c r="B34" s="59" t="s">
        <v>151</v>
      </c>
    </row>
    <row r="35" spans="1:4" x14ac:dyDescent="0.35">
      <c r="A35" s="24" t="s">
        <v>96</v>
      </c>
      <c r="B35" s="26">
        <f>+C26</f>
        <v>3442</v>
      </c>
    </row>
    <row r="36" spans="1:4" x14ac:dyDescent="0.35">
      <c r="A36" s="1" t="s">
        <v>152</v>
      </c>
      <c r="B36" s="56">
        <f>+I22</f>
        <v>0.46249299046703518</v>
      </c>
    </row>
    <row r="37" spans="1:4" x14ac:dyDescent="0.35">
      <c r="A37" s="60" t="s">
        <v>176</v>
      </c>
      <c r="B37" s="60">
        <f>+B35*B36</f>
        <v>1591.9008731875351</v>
      </c>
    </row>
    <row r="38" spans="1:4" ht="29" x14ac:dyDescent="0.35">
      <c r="A38" s="61" t="s">
        <v>162</v>
      </c>
      <c r="B38" s="56">
        <v>0.27600000000000002</v>
      </c>
    </row>
    <row r="39" spans="1:4" x14ac:dyDescent="0.35">
      <c r="A39" s="62" t="s">
        <v>153</v>
      </c>
      <c r="B39" s="60">
        <f>+ROUND((B38*B37),0)</f>
        <v>439</v>
      </c>
    </row>
    <row r="41" spans="1:4" x14ac:dyDescent="0.35">
      <c r="B41" s="1"/>
      <c r="C41" s="1"/>
    </row>
    <row r="42" spans="1:4" x14ac:dyDescent="0.35">
      <c r="B42" s="1"/>
      <c r="C42" s="1"/>
    </row>
    <row r="43" spans="1:4" x14ac:dyDescent="0.35">
      <c r="B43" s="1"/>
      <c r="C43" s="1"/>
    </row>
    <row r="44" spans="1:4" x14ac:dyDescent="0.35">
      <c r="B44" s="1"/>
      <c r="C44" s="1"/>
    </row>
    <row r="45" spans="1:4" x14ac:dyDescent="0.35">
      <c r="B45" s="1"/>
      <c r="C45" s="1"/>
    </row>
    <row r="46" spans="1:4" x14ac:dyDescent="0.35">
      <c r="B46" s="1"/>
      <c r="C46" s="1"/>
    </row>
    <row r="47" spans="1:4" x14ac:dyDescent="0.35">
      <c r="B47" s="1"/>
      <c r="C47" s="1"/>
    </row>
    <row r="48" spans="1:4" x14ac:dyDescent="0.35">
      <c r="B48" s="1"/>
      <c r="C48" s="1"/>
    </row>
    <row r="49" spans="2:3" x14ac:dyDescent="0.35">
      <c r="B49" s="1"/>
      <c r="C49" s="1"/>
    </row>
    <row r="52" spans="2:3" x14ac:dyDescent="0.35">
      <c r="B52" s="1"/>
      <c r="C52" s="1"/>
    </row>
  </sheetData>
  <mergeCells count="8">
    <mergeCell ref="A1:E1"/>
    <mergeCell ref="F20:G20"/>
    <mergeCell ref="I20:J20"/>
    <mergeCell ref="C33:D33"/>
    <mergeCell ref="B10:C10"/>
    <mergeCell ref="A18:C18"/>
    <mergeCell ref="F19:H19"/>
    <mergeCell ref="E18:H18"/>
  </mergeCells>
  <conditionalFormatting sqref="F22:H2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baseColWidth="10" defaultRowHeight="14.5" x14ac:dyDescent="0.35"/>
  <cols>
    <col min="1" max="1" width="16.81640625" customWidth="1"/>
  </cols>
  <sheetData>
    <row r="1" spans="1:14" ht="110.15" customHeight="1" thickBot="1" x14ac:dyDescent="0.4">
      <c r="A1" s="43" t="s">
        <v>102</v>
      </c>
      <c r="B1" s="43" t="s">
        <v>103</v>
      </c>
      <c r="C1" s="43" t="s">
        <v>104</v>
      </c>
      <c r="D1" s="43" t="s">
        <v>105</v>
      </c>
      <c r="E1" s="43" t="s">
        <v>106</v>
      </c>
      <c r="F1" s="43" t="s">
        <v>107</v>
      </c>
      <c r="G1" s="43" t="s">
        <v>108</v>
      </c>
      <c r="H1" s="43" t="s">
        <v>109</v>
      </c>
      <c r="I1" s="43" t="s">
        <v>110</v>
      </c>
      <c r="J1" s="43" t="s">
        <v>111</v>
      </c>
      <c r="K1" s="43" t="s">
        <v>112</v>
      </c>
      <c r="L1" s="43" t="s">
        <v>113</v>
      </c>
      <c r="M1" s="43" t="s">
        <v>114</v>
      </c>
      <c r="N1" s="43" t="s">
        <v>115</v>
      </c>
    </row>
    <row r="2" spans="1:14" ht="47.5" customHeight="1" thickBot="1" x14ac:dyDescent="0.4">
      <c r="A2" s="107">
        <v>44147.030335648145</v>
      </c>
      <c r="B2" s="108" t="s">
        <v>116</v>
      </c>
      <c r="C2" s="108" t="s">
        <v>79</v>
      </c>
      <c r="D2" s="108" t="s">
        <v>117</v>
      </c>
      <c r="E2" s="108" t="s">
        <v>118</v>
      </c>
      <c r="F2" s="108" t="s">
        <v>119</v>
      </c>
      <c r="G2" s="108" t="s">
        <v>120</v>
      </c>
      <c r="H2" s="108" t="s">
        <v>121</v>
      </c>
      <c r="I2" s="108" t="s">
        <v>122</v>
      </c>
      <c r="J2" s="108" t="s">
        <v>123</v>
      </c>
      <c r="K2" s="108" t="s">
        <v>124</v>
      </c>
      <c r="L2" s="108" t="s">
        <v>125</v>
      </c>
      <c r="M2" s="108" t="s">
        <v>126</v>
      </c>
      <c r="N2" s="108" t="s">
        <v>127</v>
      </c>
    </row>
    <row r="3" spans="1:14" ht="76.5" thickBot="1" x14ac:dyDescent="0.4">
      <c r="A3" s="107">
        <v>44147.046643518515</v>
      </c>
      <c r="B3" s="108" t="s">
        <v>116</v>
      </c>
      <c r="C3" s="108" t="s">
        <v>80</v>
      </c>
      <c r="D3" s="108" t="s">
        <v>128</v>
      </c>
      <c r="E3" s="108" t="s">
        <v>118</v>
      </c>
      <c r="F3" s="108" t="s">
        <v>129</v>
      </c>
      <c r="G3" s="108" t="s">
        <v>120</v>
      </c>
      <c r="H3" s="108" t="s">
        <v>130</v>
      </c>
      <c r="I3" s="108" t="s">
        <v>131</v>
      </c>
      <c r="J3" s="108" t="s">
        <v>132</v>
      </c>
      <c r="K3" s="108" t="s">
        <v>124</v>
      </c>
      <c r="L3" s="108" t="s">
        <v>133</v>
      </c>
      <c r="M3" s="108" t="s">
        <v>134</v>
      </c>
      <c r="N3" s="108" t="s">
        <v>127</v>
      </c>
    </row>
    <row r="4" spans="1:14" ht="151.5" thickBot="1" x14ac:dyDescent="0.4">
      <c r="A4" s="107">
        <v>44147.099942129629</v>
      </c>
      <c r="B4" s="108" t="s">
        <v>116</v>
      </c>
      <c r="C4" s="108" t="s">
        <v>79</v>
      </c>
      <c r="D4" s="108" t="s">
        <v>135</v>
      </c>
      <c r="E4" s="108" t="s">
        <v>136</v>
      </c>
      <c r="F4" s="108" t="s">
        <v>119</v>
      </c>
      <c r="G4" s="108" t="s">
        <v>120</v>
      </c>
      <c r="H4" s="108" t="s">
        <v>137</v>
      </c>
      <c r="I4" s="108" t="s">
        <v>131</v>
      </c>
      <c r="J4" s="108" t="s">
        <v>123</v>
      </c>
      <c r="K4" s="108" t="s">
        <v>127</v>
      </c>
      <c r="L4" s="108" t="s">
        <v>138</v>
      </c>
      <c r="M4" s="108" t="s">
        <v>134</v>
      </c>
      <c r="N4" s="108" t="s">
        <v>127</v>
      </c>
    </row>
    <row r="5" spans="1:14" ht="76.5" thickBot="1" x14ac:dyDescent="0.4">
      <c r="A5" s="107">
        <v>44147.217303240737</v>
      </c>
      <c r="B5" s="108" t="s">
        <v>116</v>
      </c>
      <c r="C5" s="108" t="s">
        <v>79</v>
      </c>
      <c r="D5" s="108" t="s">
        <v>139</v>
      </c>
      <c r="E5" s="108" t="s">
        <v>118</v>
      </c>
      <c r="F5" s="108" t="s">
        <v>129</v>
      </c>
      <c r="G5" s="108" t="s">
        <v>140</v>
      </c>
      <c r="H5" s="108" t="s">
        <v>141</v>
      </c>
      <c r="I5" s="108" t="s">
        <v>142</v>
      </c>
      <c r="J5" s="108" t="s">
        <v>132</v>
      </c>
      <c r="K5" s="108" t="s">
        <v>127</v>
      </c>
      <c r="L5" s="108" t="s">
        <v>138</v>
      </c>
      <c r="M5" s="108" t="s">
        <v>126</v>
      </c>
      <c r="N5" s="108" t="s">
        <v>124</v>
      </c>
    </row>
    <row r="6" spans="1:14" ht="76.5" thickBot="1" x14ac:dyDescent="0.4">
      <c r="A6" s="107">
        <v>44147.249710648146</v>
      </c>
      <c r="B6" s="108" t="s">
        <v>116</v>
      </c>
      <c r="C6" s="108" t="s">
        <v>80</v>
      </c>
      <c r="D6" s="108" t="s">
        <v>117</v>
      </c>
      <c r="E6" s="108" t="s">
        <v>143</v>
      </c>
      <c r="F6" s="108" t="s">
        <v>129</v>
      </c>
      <c r="G6" s="108" t="s">
        <v>140</v>
      </c>
      <c r="H6" s="108" t="s">
        <v>137</v>
      </c>
      <c r="I6" s="108" t="s">
        <v>122</v>
      </c>
      <c r="J6" s="108" t="s">
        <v>132</v>
      </c>
      <c r="K6" s="108" t="s">
        <v>127</v>
      </c>
      <c r="L6" s="108" t="s">
        <v>133</v>
      </c>
      <c r="M6" s="108" t="s">
        <v>126</v>
      </c>
      <c r="N6" s="108" t="s">
        <v>144</v>
      </c>
    </row>
    <row r="7" spans="1:14" ht="76.5" thickBot="1" x14ac:dyDescent="0.4">
      <c r="A7" s="107">
        <v>44147.26699074074</v>
      </c>
      <c r="B7" s="108" t="s">
        <v>116</v>
      </c>
      <c r="C7" s="108" t="s">
        <v>80</v>
      </c>
      <c r="D7" s="108" t="s">
        <v>117</v>
      </c>
      <c r="E7" s="108" t="s">
        <v>143</v>
      </c>
      <c r="F7" s="108" t="s">
        <v>129</v>
      </c>
      <c r="G7" s="108" t="s">
        <v>140</v>
      </c>
      <c r="H7" s="108" t="s">
        <v>137</v>
      </c>
      <c r="I7" s="108" t="s">
        <v>122</v>
      </c>
      <c r="J7" s="108" t="s">
        <v>132</v>
      </c>
      <c r="K7" s="108" t="s">
        <v>127</v>
      </c>
      <c r="L7" s="108" t="s">
        <v>133</v>
      </c>
      <c r="M7" s="108" t="s">
        <v>126</v>
      </c>
      <c r="N7" s="108" t="s">
        <v>144</v>
      </c>
    </row>
    <row r="8" spans="1:14" ht="126.5" thickBot="1" x14ac:dyDescent="0.4">
      <c r="A8" s="107">
        <v>44147.269467592596</v>
      </c>
      <c r="B8" s="108" t="s">
        <v>116</v>
      </c>
      <c r="C8" s="108" t="s">
        <v>79</v>
      </c>
      <c r="D8" s="108" t="s">
        <v>117</v>
      </c>
      <c r="E8" s="108" t="s">
        <v>118</v>
      </c>
      <c r="F8" s="108" t="s">
        <v>129</v>
      </c>
      <c r="G8" s="108" t="s">
        <v>120</v>
      </c>
      <c r="H8" s="108" t="s">
        <v>137</v>
      </c>
      <c r="I8" s="108" t="s">
        <v>122</v>
      </c>
      <c r="J8" s="108" t="s">
        <v>145</v>
      </c>
      <c r="K8" s="108" t="s">
        <v>127</v>
      </c>
      <c r="L8" s="108" t="s">
        <v>138</v>
      </c>
      <c r="M8" s="108" t="s">
        <v>126</v>
      </c>
      <c r="N8" s="108" t="s">
        <v>124</v>
      </c>
    </row>
    <row r="9" spans="1:14" ht="151.5" thickBot="1" x14ac:dyDescent="0.4">
      <c r="A9" s="107">
        <v>44147.303356481483</v>
      </c>
      <c r="B9" s="108" t="s">
        <v>116</v>
      </c>
      <c r="C9" s="108" t="s">
        <v>80</v>
      </c>
      <c r="D9" s="108" t="s">
        <v>117</v>
      </c>
      <c r="E9" s="108" t="s">
        <v>136</v>
      </c>
      <c r="F9" s="108" t="s">
        <v>119</v>
      </c>
      <c r="G9" s="108" t="s">
        <v>140</v>
      </c>
      <c r="H9" s="108" t="s">
        <v>130</v>
      </c>
      <c r="I9" s="108" t="s">
        <v>122</v>
      </c>
      <c r="J9" s="108" t="s">
        <v>123</v>
      </c>
      <c r="K9" s="108" t="s">
        <v>127</v>
      </c>
      <c r="L9" s="108" t="s">
        <v>125</v>
      </c>
      <c r="M9" s="108" t="s">
        <v>134</v>
      </c>
      <c r="N9" s="108" t="s">
        <v>127</v>
      </c>
    </row>
    <row r="10" spans="1:14" ht="126.5" thickBot="1" x14ac:dyDescent="0.4">
      <c r="A10" s="107">
        <v>44147.315810185188</v>
      </c>
      <c r="B10" s="108" t="s">
        <v>116</v>
      </c>
      <c r="C10" s="108" t="s">
        <v>79</v>
      </c>
      <c r="D10" s="108" t="s">
        <v>117</v>
      </c>
      <c r="E10" s="108" t="s">
        <v>143</v>
      </c>
      <c r="F10" s="108" t="s">
        <v>129</v>
      </c>
      <c r="G10" s="108" t="s">
        <v>120</v>
      </c>
      <c r="H10" s="108" t="s">
        <v>121</v>
      </c>
      <c r="I10" s="108" t="s">
        <v>142</v>
      </c>
      <c r="J10" s="108" t="s">
        <v>145</v>
      </c>
      <c r="K10" s="108" t="s">
        <v>127</v>
      </c>
      <c r="L10" s="108" t="s">
        <v>138</v>
      </c>
      <c r="M10" s="108" t="s">
        <v>126</v>
      </c>
      <c r="N10" s="108" t="s">
        <v>124</v>
      </c>
    </row>
    <row r="11" spans="1:14" ht="126.5" thickBot="1" x14ac:dyDescent="0.4">
      <c r="A11" s="107">
        <v>44147.348726851851</v>
      </c>
      <c r="B11" s="108" t="s">
        <v>116</v>
      </c>
      <c r="C11" s="108" t="s">
        <v>79</v>
      </c>
      <c r="D11" s="108" t="s">
        <v>128</v>
      </c>
      <c r="E11" s="108" t="s">
        <v>118</v>
      </c>
      <c r="F11" s="108" t="s">
        <v>129</v>
      </c>
      <c r="G11" s="108" t="s">
        <v>120</v>
      </c>
      <c r="H11" s="108" t="s">
        <v>137</v>
      </c>
      <c r="I11" s="108" t="s">
        <v>131</v>
      </c>
      <c r="J11" s="108" t="s">
        <v>145</v>
      </c>
      <c r="K11" s="108" t="s">
        <v>124</v>
      </c>
      <c r="L11" s="108" t="s">
        <v>138</v>
      </c>
      <c r="M11" s="108" t="s">
        <v>134</v>
      </c>
      <c r="N11" s="108" t="s">
        <v>124</v>
      </c>
    </row>
    <row r="12" spans="1:14" ht="126.5" thickBot="1" x14ac:dyDescent="0.4">
      <c r="A12" s="107">
        <v>44147.371249999997</v>
      </c>
      <c r="B12" s="108" t="s">
        <v>116</v>
      </c>
      <c r="C12" s="108" t="s">
        <v>79</v>
      </c>
      <c r="D12" s="108" t="s">
        <v>117</v>
      </c>
      <c r="E12" s="108" t="s">
        <v>143</v>
      </c>
      <c r="F12" s="108" t="s">
        <v>129</v>
      </c>
      <c r="G12" s="108" t="s">
        <v>140</v>
      </c>
      <c r="H12" s="108" t="s">
        <v>137</v>
      </c>
      <c r="I12" s="108" t="s">
        <v>131</v>
      </c>
      <c r="J12" s="108" t="s">
        <v>145</v>
      </c>
      <c r="K12" s="108" t="s">
        <v>124</v>
      </c>
      <c r="L12" s="108" t="s">
        <v>138</v>
      </c>
      <c r="M12" s="108" t="s">
        <v>126</v>
      </c>
      <c r="N12" s="108" t="s">
        <v>124</v>
      </c>
    </row>
    <row r="13" spans="1:14" ht="126.5" thickBot="1" x14ac:dyDescent="0.4">
      <c r="A13" s="107">
        <v>44147.419236111113</v>
      </c>
      <c r="B13" s="108" t="s">
        <v>116</v>
      </c>
      <c r="C13" s="108" t="s">
        <v>79</v>
      </c>
      <c r="D13" s="108" t="s">
        <v>117</v>
      </c>
      <c r="E13" s="108" t="s">
        <v>136</v>
      </c>
      <c r="F13" s="108" t="s">
        <v>119</v>
      </c>
      <c r="G13" s="108" t="s">
        <v>140</v>
      </c>
      <c r="H13" s="108" t="s">
        <v>130</v>
      </c>
      <c r="I13" s="108" t="s">
        <v>131</v>
      </c>
      <c r="J13" s="108" t="s">
        <v>145</v>
      </c>
      <c r="K13" s="108" t="s">
        <v>124</v>
      </c>
      <c r="L13" s="108" t="s">
        <v>138</v>
      </c>
      <c r="M13" s="108" t="s">
        <v>126</v>
      </c>
      <c r="N13" s="108" t="s">
        <v>127</v>
      </c>
    </row>
    <row r="14" spans="1:14" ht="76.5" thickBot="1" x14ac:dyDescent="0.4">
      <c r="A14" s="107">
        <v>44147.484861111108</v>
      </c>
      <c r="B14" s="108" t="s">
        <v>116</v>
      </c>
      <c r="C14" s="108" t="s">
        <v>79</v>
      </c>
      <c r="D14" s="108" t="s">
        <v>139</v>
      </c>
      <c r="E14" s="108" t="s">
        <v>136</v>
      </c>
      <c r="F14" s="108" t="s">
        <v>119</v>
      </c>
      <c r="G14" s="108" t="s">
        <v>140</v>
      </c>
      <c r="H14" s="108" t="s">
        <v>197</v>
      </c>
      <c r="I14" s="108" t="s">
        <v>131</v>
      </c>
      <c r="J14" s="108" t="s">
        <v>132</v>
      </c>
      <c r="K14" s="108" t="s">
        <v>124</v>
      </c>
      <c r="L14" s="108" t="s">
        <v>138</v>
      </c>
      <c r="M14" s="108" t="s">
        <v>134</v>
      </c>
      <c r="N14" s="108" t="s">
        <v>127</v>
      </c>
    </row>
    <row r="15" spans="1:14" ht="126.5" thickBot="1" x14ac:dyDescent="0.4">
      <c r="A15" s="107">
        <v>44147.485590277778</v>
      </c>
      <c r="B15" s="108" t="s">
        <v>116</v>
      </c>
      <c r="C15" s="108" t="s">
        <v>79</v>
      </c>
      <c r="D15" s="108" t="s">
        <v>139</v>
      </c>
      <c r="E15" s="108" t="s">
        <v>136</v>
      </c>
      <c r="F15" s="108" t="s">
        <v>129</v>
      </c>
      <c r="G15" s="108" t="s">
        <v>120</v>
      </c>
      <c r="H15" s="108" t="s">
        <v>137</v>
      </c>
      <c r="I15" s="108" t="s">
        <v>131</v>
      </c>
      <c r="J15" s="108" t="s">
        <v>145</v>
      </c>
      <c r="K15" s="108" t="s">
        <v>124</v>
      </c>
      <c r="L15" s="108" t="s">
        <v>125</v>
      </c>
      <c r="M15" s="108" t="s">
        <v>134</v>
      </c>
      <c r="N15" s="108" t="s">
        <v>124</v>
      </c>
    </row>
    <row r="16" spans="1:14" ht="76.5" thickBot="1" x14ac:dyDescent="0.4">
      <c r="A16" s="107">
        <v>44147.486724537041</v>
      </c>
      <c r="B16" s="108" t="s">
        <v>116</v>
      </c>
      <c r="C16" s="108" t="s">
        <v>79</v>
      </c>
      <c r="D16" s="108" t="s">
        <v>139</v>
      </c>
      <c r="E16" s="108" t="s">
        <v>136</v>
      </c>
      <c r="F16" s="108" t="s">
        <v>119</v>
      </c>
      <c r="G16" s="108" t="s">
        <v>140</v>
      </c>
      <c r="H16" s="108" t="s">
        <v>130</v>
      </c>
      <c r="I16" s="108" t="s">
        <v>131</v>
      </c>
      <c r="J16" s="108" t="s">
        <v>132</v>
      </c>
      <c r="K16" s="108" t="s">
        <v>127</v>
      </c>
      <c r="L16" s="108" t="s">
        <v>138</v>
      </c>
      <c r="M16" s="108" t="s">
        <v>126</v>
      </c>
      <c r="N16" s="108" t="s">
        <v>127</v>
      </c>
    </row>
    <row r="17" spans="1:14" ht="151.5" thickBot="1" x14ac:dyDescent="0.4">
      <c r="A17" s="107">
        <v>44147.487824074073</v>
      </c>
      <c r="B17" s="108" t="s">
        <v>116</v>
      </c>
      <c r="C17" s="108" t="s">
        <v>80</v>
      </c>
      <c r="D17" s="108" t="s">
        <v>128</v>
      </c>
      <c r="E17" s="108" t="s">
        <v>118</v>
      </c>
      <c r="F17" s="108" t="s">
        <v>129</v>
      </c>
      <c r="G17" s="108" t="s">
        <v>120</v>
      </c>
      <c r="H17" s="108" t="s">
        <v>130</v>
      </c>
      <c r="I17" s="108" t="s">
        <v>142</v>
      </c>
      <c r="J17" s="108" t="s">
        <v>123</v>
      </c>
      <c r="K17" s="108" t="s">
        <v>124</v>
      </c>
      <c r="L17" s="108" t="s">
        <v>138</v>
      </c>
      <c r="M17" s="108" t="s">
        <v>126</v>
      </c>
      <c r="N17" s="108" t="s">
        <v>124</v>
      </c>
    </row>
    <row r="18" spans="1:14" ht="76.5" thickBot="1" x14ac:dyDescent="0.4">
      <c r="A18" s="107">
        <v>44147.48946759259</v>
      </c>
      <c r="B18" s="108" t="s">
        <v>116</v>
      </c>
      <c r="C18" s="108" t="s">
        <v>79</v>
      </c>
      <c r="D18" s="108" t="s">
        <v>117</v>
      </c>
      <c r="E18" s="108" t="s">
        <v>136</v>
      </c>
      <c r="F18" s="108" t="s">
        <v>119</v>
      </c>
      <c r="G18" s="108" t="s">
        <v>140</v>
      </c>
      <c r="H18" s="108" t="s">
        <v>197</v>
      </c>
      <c r="I18" s="108" t="s">
        <v>131</v>
      </c>
      <c r="J18" s="108" t="s">
        <v>132</v>
      </c>
      <c r="K18" s="108" t="s">
        <v>127</v>
      </c>
      <c r="L18" s="108" t="s">
        <v>125</v>
      </c>
      <c r="M18" s="108" t="s">
        <v>134</v>
      </c>
      <c r="N18" s="108" t="s">
        <v>127</v>
      </c>
    </row>
    <row r="19" spans="1:14" ht="151.5" thickBot="1" x14ac:dyDescent="0.4">
      <c r="A19" s="107">
        <v>44147.49695601852</v>
      </c>
      <c r="B19" s="108" t="s">
        <v>116</v>
      </c>
      <c r="C19" s="108" t="s">
        <v>79</v>
      </c>
      <c r="D19" s="108" t="s">
        <v>139</v>
      </c>
      <c r="E19" s="108" t="s">
        <v>136</v>
      </c>
      <c r="F19" s="108" t="s">
        <v>129</v>
      </c>
      <c r="G19" s="108" t="s">
        <v>140</v>
      </c>
      <c r="H19" s="108" t="s">
        <v>197</v>
      </c>
      <c r="I19" s="108" t="s">
        <v>131</v>
      </c>
      <c r="J19" s="108" t="s">
        <v>123</v>
      </c>
      <c r="K19" s="108" t="s">
        <v>127</v>
      </c>
      <c r="L19" s="108" t="s">
        <v>125</v>
      </c>
      <c r="M19" s="108" t="s">
        <v>198</v>
      </c>
      <c r="N19" s="108" t="s">
        <v>127</v>
      </c>
    </row>
    <row r="20" spans="1:14" ht="76.5" thickBot="1" x14ac:dyDescent="0.4">
      <c r="A20" s="107">
        <v>44147.504618055558</v>
      </c>
      <c r="B20" s="108" t="s">
        <v>116</v>
      </c>
      <c r="C20" s="108" t="s">
        <v>80</v>
      </c>
      <c r="D20" s="108" t="s">
        <v>139</v>
      </c>
      <c r="E20" s="108" t="s">
        <v>136</v>
      </c>
      <c r="F20" s="108" t="s">
        <v>129</v>
      </c>
      <c r="G20" s="108" t="s">
        <v>140</v>
      </c>
      <c r="H20" s="108" t="s">
        <v>130</v>
      </c>
      <c r="I20" s="108" t="s">
        <v>122</v>
      </c>
      <c r="J20" s="108" t="s">
        <v>132</v>
      </c>
      <c r="K20" s="108" t="s">
        <v>127</v>
      </c>
      <c r="L20" s="108" t="s">
        <v>138</v>
      </c>
      <c r="M20" s="108" t="s">
        <v>126</v>
      </c>
      <c r="N20" s="108" t="s">
        <v>127</v>
      </c>
    </row>
    <row r="21" spans="1:14" ht="126.5" thickBot="1" x14ac:dyDescent="0.4">
      <c r="A21" s="107">
        <v>44147.51152777778</v>
      </c>
      <c r="B21" s="108" t="s">
        <v>116</v>
      </c>
      <c r="C21" s="108" t="s">
        <v>79</v>
      </c>
      <c r="D21" s="108" t="s">
        <v>117</v>
      </c>
      <c r="E21" s="108" t="s">
        <v>136</v>
      </c>
      <c r="F21" s="108" t="s">
        <v>119</v>
      </c>
      <c r="G21" s="108" t="s">
        <v>140</v>
      </c>
      <c r="H21" s="108" t="s">
        <v>137</v>
      </c>
      <c r="I21" s="108" t="s">
        <v>131</v>
      </c>
      <c r="J21" s="108" t="s">
        <v>145</v>
      </c>
      <c r="K21" s="108" t="s">
        <v>127</v>
      </c>
      <c r="L21" s="108" t="s">
        <v>125</v>
      </c>
      <c r="M21" s="108" t="s">
        <v>126</v>
      </c>
      <c r="N21" s="108" t="s">
        <v>127</v>
      </c>
    </row>
    <row r="22" spans="1:14" ht="76.5" thickBot="1" x14ac:dyDescent="0.4">
      <c r="A22" s="107">
        <v>44147.51290509259</v>
      </c>
      <c r="B22" s="108" t="s">
        <v>116</v>
      </c>
      <c r="C22" s="108" t="s">
        <v>79</v>
      </c>
      <c r="D22" s="108" t="s">
        <v>117</v>
      </c>
      <c r="E22" s="108" t="s">
        <v>118</v>
      </c>
      <c r="F22" s="108" t="s">
        <v>129</v>
      </c>
      <c r="G22" s="108" t="s">
        <v>140</v>
      </c>
      <c r="H22" s="108" t="s">
        <v>197</v>
      </c>
      <c r="I22" s="108" t="s">
        <v>131</v>
      </c>
      <c r="J22" s="108" t="s">
        <v>132</v>
      </c>
      <c r="K22" s="108" t="s">
        <v>124</v>
      </c>
      <c r="L22" s="108" t="s">
        <v>138</v>
      </c>
      <c r="M22" s="108" t="s">
        <v>134</v>
      </c>
      <c r="N22" s="108" t="s">
        <v>127</v>
      </c>
    </row>
    <row r="23" spans="1:14" ht="126.5" thickBot="1" x14ac:dyDescent="0.4">
      <c r="A23" s="107">
        <v>44147.51767361111</v>
      </c>
      <c r="B23" s="108" t="s">
        <v>116</v>
      </c>
      <c r="C23" s="108" t="s">
        <v>79</v>
      </c>
      <c r="D23" s="108" t="s">
        <v>117</v>
      </c>
      <c r="E23" s="108" t="s">
        <v>136</v>
      </c>
      <c r="F23" s="108" t="s">
        <v>129</v>
      </c>
      <c r="G23" s="108" t="s">
        <v>140</v>
      </c>
      <c r="H23" s="108" t="s">
        <v>130</v>
      </c>
      <c r="I23" s="108" t="s">
        <v>131</v>
      </c>
      <c r="J23" s="108" t="s">
        <v>145</v>
      </c>
      <c r="K23" s="108" t="s">
        <v>199</v>
      </c>
      <c r="L23" s="108" t="s">
        <v>125</v>
      </c>
      <c r="M23" s="108" t="s">
        <v>126</v>
      </c>
      <c r="N23" s="108" t="s">
        <v>127</v>
      </c>
    </row>
    <row r="24" spans="1:14" ht="51.5" thickBot="1" x14ac:dyDescent="0.4">
      <c r="A24" s="107">
        <v>44147.555474537039</v>
      </c>
      <c r="B24" s="108" t="s">
        <v>116</v>
      </c>
      <c r="C24" s="108" t="s">
        <v>79</v>
      </c>
      <c r="D24" s="108" t="s">
        <v>139</v>
      </c>
      <c r="E24" s="108" t="s">
        <v>136</v>
      </c>
      <c r="F24" s="108" t="s">
        <v>119</v>
      </c>
      <c r="G24" s="108" t="s">
        <v>140</v>
      </c>
      <c r="H24" s="108" t="s">
        <v>137</v>
      </c>
      <c r="I24" s="108" t="s">
        <v>131</v>
      </c>
      <c r="J24" s="108" t="s">
        <v>200</v>
      </c>
      <c r="K24" s="108" t="s">
        <v>199</v>
      </c>
      <c r="L24" s="108" t="s">
        <v>138</v>
      </c>
      <c r="M24" s="108" t="s">
        <v>126</v>
      </c>
      <c r="N24" s="108" t="s">
        <v>124</v>
      </c>
    </row>
    <row r="25" spans="1:14" ht="26.5" thickBot="1" x14ac:dyDescent="0.4">
      <c r="A25" s="107">
        <v>44147.574548611112</v>
      </c>
      <c r="B25" s="108" t="s">
        <v>116</v>
      </c>
      <c r="C25" s="108" t="s">
        <v>79</v>
      </c>
      <c r="D25" s="108" t="s">
        <v>139</v>
      </c>
      <c r="E25" s="108" t="s">
        <v>136</v>
      </c>
      <c r="F25" s="108" t="s">
        <v>119</v>
      </c>
      <c r="G25" s="108" t="s">
        <v>201</v>
      </c>
      <c r="H25" s="108"/>
      <c r="I25" s="108"/>
      <c r="J25" s="108"/>
      <c r="K25" s="108" t="s">
        <v>144</v>
      </c>
      <c r="L25" s="108" t="s">
        <v>202</v>
      </c>
      <c r="M25" s="108"/>
      <c r="N25" s="108" t="s">
        <v>124</v>
      </c>
    </row>
    <row r="26" spans="1:14" ht="76.5" thickBot="1" x14ac:dyDescent="0.4">
      <c r="A26" s="107">
        <v>44147.602048611108</v>
      </c>
      <c r="B26" s="108" t="s">
        <v>116</v>
      </c>
      <c r="C26" s="108" t="s">
        <v>80</v>
      </c>
      <c r="D26" s="108" t="s">
        <v>128</v>
      </c>
      <c r="E26" s="108" t="s">
        <v>118</v>
      </c>
      <c r="F26" s="108" t="s">
        <v>129</v>
      </c>
      <c r="G26" s="108" t="s">
        <v>140</v>
      </c>
      <c r="H26" s="108" t="s">
        <v>197</v>
      </c>
      <c r="I26" s="108" t="s">
        <v>142</v>
      </c>
      <c r="J26" s="108" t="s">
        <v>132</v>
      </c>
      <c r="K26" s="108" t="s">
        <v>127</v>
      </c>
      <c r="L26" s="108" t="s">
        <v>133</v>
      </c>
      <c r="M26" s="108" t="s">
        <v>126</v>
      </c>
      <c r="N26" s="108" t="s">
        <v>127</v>
      </c>
    </row>
    <row r="27" spans="1:14" ht="126.5" thickBot="1" x14ac:dyDescent="0.4">
      <c r="A27" s="107">
        <v>44147.607256944444</v>
      </c>
      <c r="B27" s="108" t="s">
        <v>116</v>
      </c>
      <c r="C27" s="108" t="s">
        <v>79</v>
      </c>
      <c r="D27" s="108" t="s">
        <v>139</v>
      </c>
      <c r="E27" s="108" t="s">
        <v>143</v>
      </c>
      <c r="F27" s="108" t="s">
        <v>119</v>
      </c>
      <c r="G27" s="108" t="s">
        <v>140</v>
      </c>
      <c r="H27" s="108" t="s">
        <v>121</v>
      </c>
      <c r="I27" s="108" t="s">
        <v>131</v>
      </c>
      <c r="J27" s="108" t="s">
        <v>145</v>
      </c>
      <c r="K27" s="108" t="s">
        <v>124</v>
      </c>
      <c r="L27" s="108" t="s">
        <v>138</v>
      </c>
      <c r="M27" s="108" t="s">
        <v>126</v>
      </c>
      <c r="N27" s="108" t="s">
        <v>124</v>
      </c>
    </row>
    <row r="28" spans="1:14" ht="51.5" thickBot="1" x14ac:dyDescent="0.4">
      <c r="A28" s="107">
        <v>44147.702407407407</v>
      </c>
      <c r="B28" s="108" t="s">
        <v>116</v>
      </c>
      <c r="C28" s="108" t="s">
        <v>79</v>
      </c>
      <c r="D28" s="108" t="s">
        <v>139</v>
      </c>
      <c r="E28" s="108" t="s">
        <v>136</v>
      </c>
      <c r="F28" s="108" t="s">
        <v>119</v>
      </c>
      <c r="G28" s="108" t="s">
        <v>140</v>
      </c>
      <c r="H28" s="108" t="s">
        <v>141</v>
      </c>
      <c r="I28" s="108" t="s">
        <v>131</v>
      </c>
      <c r="J28" s="108" t="s">
        <v>200</v>
      </c>
      <c r="K28" s="108" t="s">
        <v>124</v>
      </c>
      <c r="L28" s="108" t="s">
        <v>125</v>
      </c>
      <c r="M28" s="108" t="s">
        <v>126</v>
      </c>
      <c r="N28" s="108" t="s">
        <v>124</v>
      </c>
    </row>
    <row r="29" spans="1:14" ht="51.5" thickBot="1" x14ac:dyDescent="0.4">
      <c r="A29" s="107">
        <v>44147.702974537038</v>
      </c>
      <c r="B29" s="108" t="s">
        <v>116</v>
      </c>
      <c r="C29" s="108" t="s">
        <v>79</v>
      </c>
      <c r="D29" s="108" t="s">
        <v>117</v>
      </c>
      <c r="E29" s="108" t="s">
        <v>118</v>
      </c>
      <c r="F29" s="108" t="s">
        <v>119</v>
      </c>
      <c r="G29" s="108" t="s">
        <v>140</v>
      </c>
      <c r="H29" s="108" t="s">
        <v>137</v>
      </c>
      <c r="I29" s="108" t="s">
        <v>131</v>
      </c>
      <c r="J29" s="108" t="s">
        <v>200</v>
      </c>
      <c r="K29" s="108" t="s">
        <v>127</v>
      </c>
      <c r="L29" s="108" t="s">
        <v>125</v>
      </c>
      <c r="M29" s="108" t="s">
        <v>126</v>
      </c>
      <c r="N29" s="108" t="s">
        <v>144</v>
      </c>
    </row>
    <row r="30" spans="1:14" ht="126.5" thickBot="1" x14ac:dyDescent="0.4">
      <c r="A30" s="107">
        <v>44147.714803240742</v>
      </c>
      <c r="B30" s="108" t="s">
        <v>116</v>
      </c>
      <c r="C30" s="108" t="s">
        <v>79</v>
      </c>
      <c r="D30" s="108" t="s">
        <v>139</v>
      </c>
      <c r="E30" s="108"/>
      <c r="F30" s="108" t="s">
        <v>119</v>
      </c>
      <c r="G30" s="108" t="s">
        <v>140</v>
      </c>
      <c r="H30" s="108" t="s">
        <v>141</v>
      </c>
      <c r="I30" s="108" t="s">
        <v>131</v>
      </c>
      <c r="J30" s="108" t="s">
        <v>145</v>
      </c>
      <c r="K30" s="108" t="s">
        <v>127</v>
      </c>
      <c r="L30" s="108" t="s">
        <v>138</v>
      </c>
      <c r="M30" s="108" t="s">
        <v>126</v>
      </c>
      <c r="N30" s="108" t="s">
        <v>127</v>
      </c>
    </row>
    <row r="31" spans="1:14" x14ac:dyDescent="0.35">
      <c r="A31" t="s">
        <v>146</v>
      </c>
    </row>
    <row r="32" spans="1:14" x14ac:dyDescent="0.35">
      <c r="A32" s="44" t="s">
        <v>147</v>
      </c>
    </row>
  </sheetData>
  <autoFilter ref="A1:N12"/>
  <hyperlinks>
    <hyperlink ref="A32" r:id="rId1" location="responses"/>
  </hyperlinks>
  <pageMargins left="0.7" right="0.7" top="0.75" bottom="0.75" header="0.3" footer="0.3"/>
  <pageSetup paperSize="9"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tabSelected="1" workbookViewId="0">
      <selection activeCell="A14" sqref="A14"/>
    </sheetView>
  </sheetViews>
  <sheetFormatPr baseColWidth="10" defaultColWidth="10.81640625" defaultRowHeight="14.5" x14ac:dyDescent="0.35"/>
  <cols>
    <col min="1" max="1" width="32.54296875" style="1" bestFit="1" customWidth="1"/>
    <col min="2" max="2" width="17.453125" style="2" customWidth="1"/>
    <col min="3" max="4" width="13.54296875" style="2" customWidth="1"/>
    <col min="5" max="5" width="19" style="2" bestFit="1" customWidth="1"/>
    <col min="6" max="6" width="14" style="1" customWidth="1"/>
    <col min="7" max="7" width="19" style="1" bestFit="1" customWidth="1"/>
    <col min="8" max="8" width="10.81640625" style="1"/>
    <col min="9" max="9" width="19" style="1" bestFit="1" customWidth="1"/>
    <col min="10" max="10" width="21.81640625" style="1" bestFit="1" customWidth="1"/>
    <col min="11" max="16384" width="10.81640625" style="1"/>
  </cols>
  <sheetData>
    <row r="2" spans="1:10" x14ac:dyDescent="0.35">
      <c r="A2" s="94" t="s">
        <v>178</v>
      </c>
      <c r="B2" s="94"/>
      <c r="C2" s="94"/>
      <c r="D2" s="94"/>
      <c r="E2" s="94"/>
      <c r="F2" s="94"/>
    </row>
    <row r="3" spans="1:10" x14ac:dyDescent="0.35">
      <c r="A3" s="73"/>
      <c r="B3" s="73"/>
      <c r="C3" s="73"/>
      <c r="D3" s="73"/>
      <c r="E3" s="73"/>
      <c r="F3" s="73"/>
    </row>
    <row r="4" spans="1:10" x14ac:dyDescent="0.35">
      <c r="A4" s="103" t="s">
        <v>1</v>
      </c>
      <c r="B4" s="102" t="s">
        <v>172</v>
      </c>
      <c r="C4" s="102"/>
      <c r="D4" s="101" t="s">
        <v>177</v>
      </c>
      <c r="E4" s="79"/>
      <c r="F4" s="101" t="s">
        <v>177</v>
      </c>
      <c r="G4" s="79"/>
      <c r="H4" s="101" t="s">
        <v>177</v>
      </c>
      <c r="I4" s="79"/>
      <c r="J4" s="101" t="s">
        <v>177</v>
      </c>
    </row>
    <row r="5" spans="1:10" ht="25" customHeight="1" x14ac:dyDescent="0.35">
      <c r="A5" s="103"/>
      <c r="B5" s="70" t="s">
        <v>154</v>
      </c>
      <c r="C5" s="70" t="s">
        <v>155</v>
      </c>
      <c r="D5" s="101"/>
      <c r="E5" s="79" t="s">
        <v>190</v>
      </c>
      <c r="F5" s="101"/>
      <c r="G5" s="79" t="s">
        <v>191</v>
      </c>
      <c r="H5" s="101"/>
      <c r="I5" s="79" t="s">
        <v>192</v>
      </c>
      <c r="J5" s="101"/>
    </row>
    <row r="6" spans="1:10" s="76" customFormat="1" x14ac:dyDescent="0.35">
      <c r="A6" s="74" t="s">
        <v>170</v>
      </c>
      <c r="B6" s="75"/>
      <c r="C6" s="75"/>
      <c r="D6" s="109"/>
      <c r="E6" s="75"/>
      <c r="F6" s="109"/>
      <c r="G6" s="75"/>
      <c r="H6" s="109"/>
      <c r="I6" s="75"/>
      <c r="J6" s="109"/>
    </row>
    <row r="7" spans="1:10" x14ac:dyDescent="0.35">
      <c r="A7" s="77" t="str">
        <f>+'CARACTERISTICAS IZOCEÑA'!D5</f>
        <v>CAPA</v>
      </c>
      <c r="B7" s="78">
        <f>+'CARACTERISTICAS IZOCEÑA'!F5</f>
        <v>400</v>
      </c>
      <c r="C7" s="63">
        <v>500</v>
      </c>
      <c r="D7" s="110">
        <f>+(C7-B7)/B7</f>
        <v>0.25</v>
      </c>
      <c r="E7" s="63">
        <v>293</v>
      </c>
      <c r="F7" s="110">
        <f>+(E7-$B$7)/$B$7</f>
        <v>-0.26750000000000002</v>
      </c>
      <c r="G7" s="63">
        <v>550</v>
      </c>
      <c r="H7" s="110">
        <f>+(G7-$B$7)/$B$7</f>
        <v>0.375</v>
      </c>
      <c r="I7" s="63"/>
      <c r="J7" s="110"/>
    </row>
    <row r="8" spans="1:10" x14ac:dyDescent="0.35">
      <c r="A8" s="77" t="str">
        <f>+'CARACTERISTICAS IZOCEÑA'!D7</f>
        <v>VINCHA KARAKARAPEPO</v>
      </c>
      <c r="B8" s="78">
        <f>+'CARACTERISTICAS IZOCEÑA'!F7</f>
        <v>55</v>
      </c>
      <c r="C8" s="63">
        <v>60</v>
      </c>
      <c r="D8" s="110">
        <f>+(C8-B8)/B8</f>
        <v>9.0909090909090912E-2</v>
      </c>
      <c r="E8" s="63"/>
      <c r="F8" s="110"/>
      <c r="G8" s="63"/>
      <c r="H8" s="110"/>
      <c r="I8" s="63"/>
      <c r="J8" s="110"/>
    </row>
    <row r="9" spans="1:10" x14ac:dyDescent="0.35">
      <c r="A9" s="77" t="str">
        <f>+'CARACTERISTICAS IZOCEÑA'!D9</f>
        <v>CHAL</v>
      </c>
      <c r="B9" s="78">
        <f>+'CARACTERISTICAS IZOCEÑA'!F9</f>
        <v>400</v>
      </c>
      <c r="C9" s="63">
        <v>500</v>
      </c>
      <c r="D9" s="110">
        <f>+(C9-B9)/B9</f>
        <v>0.25</v>
      </c>
      <c r="E9" s="63">
        <v>399</v>
      </c>
      <c r="F9" s="110">
        <f t="shared" ref="F9" si="0">+(E9-B9)/B9</f>
        <v>-2.5000000000000001E-3</v>
      </c>
      <c r="G9" s="63"/>
      <c r="H9" s="110"/>
      <c r="I9" s="63"/>
      <c r="J9" s="110"/>
    </row>
    <row r="10" spans="1:10" x14ac:dyDescent="0.35">
      <c r="A10" s="74" t="s">
        <v>171</v>
      </c>
      <c r="B10" s="63"/>
      <c r="C10" s="63"/>
      <c r="D10" s="111"/>
      <c r="E10" s="63"/>
      <c r="F10" s="110"/>
      <c r="G10" s="63"/>
      <c r="H10" s="110"/>
      <c r="I10" s="63"/>
      <c r="J10" s="110"/>
    </row>
    <row r="11" spans="1:10" x14ac:dyDescent="0.35">
      <c r="A11" s="77" t="str">
        <f>+'CARACTERISTICAS IZOCEÑA'!D13</f>
        <v>COLLAR</v>
      </c>
      <c r="B11" s="78">
        <f>+'CARACTERISTICAS IZOCEÑA'!F13</f>
        <v>165.71428571428572</v>
      </c>
      <c r="C11" s="63">
        <v>160</v>
      </c>
      <c r="D11" s="110">
        <f>+(C11-B11)/B11</f>
        <v>-3.4482758620689703E-2</v>
      </c>
      <c r="E11" s="63"/>
      <c r="F11" s="110"/>
      <c r="G11" s="63"/>
      <c r="H11" s="110"/>
      <c r="I11" s="63">
        <v>75</v>
      </c>
      <c r="J11" s="110">
        <f t="shared" ref="J11:J13" si="1">+(I11-$B$7)/$B$7</f>
        <v>-0.8125</v>
      </c>
    </row>
    <row r="12" spans="1:10" x14ac:dyDescent="0.35">
      <c r="A12" s="77" t="str">
        <f>+'CARACTERISTICAS IZOCEÑA'!D21</f>
        <v>CHOKER</v>
      </c>
      <c r="B12" s="78">
        <f>+'CARACTERISTICAS IZOCEÑA'!F21</f>
        <v>183.33333333333334</v>
      </c>
      <c r="C12" s="63">
        <v>150</v>
      </c>
      <c r="D12" s="110">
        <f>+(C12-B12)/B12</f>
        <v>-0.18181818181818185</v>
      </c>
      <c r="E12" s="63"/>
      <c r="F12" s="110"/>
      <c r="G12" s="63"/>
      <c r="H12" s="110"/>
      <c r="I12" s="63"/>
      <c r="J12" s="110"/>
    </row>
    <row r="13" spans="1:10" x14ac:dyDescent="0.35">
      <c r="A13" s="77" t="str">
        <f>+'CARACTERISTICAS IZOCEÑA'!D25</f>
        <v>MANILLAS</v>
      </c>
      <c r="B13" s="78">
        <f>+'CARACTERISTICAS IZOCEÑA'!F25</f>
        <v>85</v>
      </c>
      <c r="C13" s="63">
        <v>70</v>
      </c>
      <c r="D13" s="110">
        <f>+(C13-B13)/B13</f>
        <v>-0.17647058823529413</v>
      </c>
      <c r="E13" s="63"/>
      <c r="F13" s="110"/>
      <c r="G13" s="63"/>
      <c r="H13" s="110"/>
      <c r="I13" s="63">
        <v>35</v>
      </c>
      <c r="J13" s="110">
        <f t="shared" si="1"/>
        <v>-0.91249999999999998</v>
      </c>
    </row>
    <row r="14" spans="1:10" x14ac:dyDescent="0.35">
      <c r="A14" s="80" t="str">
        <f>+'CARACTERISTICAS IZOCEÑA'!D37</f>
        <v>WOKO</v>
      </c>
      <c r="B14" s="78">
        <f>+'CARACTERISTICAS IZOCEÑA'!F37</f>
        <v>320</v>
      </c>
      <c r="C14" s="63"/>
      <c r="D14" s="110"/>
      <c r="E14" s="63"/>
      <c r="F14" s="110"/>
      <c r="G14" s="63"/>
      <c r="H14" s="110"/>
      <c r="I14" s="63"/>
      <c r="J14" s="110"/>
    </row>
    <row r="15" spans="1:10" x14ac:dyDescent="0.35">
      <c r="A15" s="80" t="str">
        <f>+'CARACTERISTICAS IZOCEÑA'!D43</f>
        <v>MORRAL</v>
      </c>
      <c r="B15" s="78">
        <f>+'CARACTERISTICAS IZOCEÑA'!F43</f>
        <v>189.09090909090909</v>
      </c>
      <c r="C15" s="63"/>
      <c r="D15" s="110"/>
      <c r="E15" s="63"/>
      <c r="F15" s="110"/>
      <c r="G15" s="63">
        <v>100</v>
      </c>
      <c r="H15" s="110">
        <f t="shared" ref="H15" si="2">+(G15-B15)/B15</f>
        <v>-0.47115384615384615</v>
      </c>
      <c r="I15" s="63"/>
      <c r="J15" s="110"/>
    </row>
    <row r="16" spans="1:10" x14ac:dyDescent="0.35">
      <c r="A16" s="80" t="str">
        <f>+'CARACTERISTICAS IZOCEÑA'!D56</f>
        <v>BOLSITA</v>
      </c>
      <c r="B16" s="78">
        <f>+'CARACTERISTICAS IZOCEÑA'!F56</f>
        <v>107.5</v>
      </c>
      <c r="C16" s="63"/>
      <c r="D16" s="110"/>
      <c r="E16" s="63"/>
      <c r="F16" s="110"/>
      <c r="G16" s="63"/>
      <c r="H16" s="110"/>
      <c r="I16" s="63"/>
      <c r="J16" s="110"/>
    </row>
    <row r="17" spans="1:6" x14ac:dyDescent="0.35">
      <c r="A17" s="84" t="s">
        <v>180</v>
      </c>
      <c r="B17" s="81"/>
      <c r="C17" s="82"/>
      <c r="D17" s="82"/>
      <c r="E17" s="82"/>
      <c r="F17" s="83"/>
    </row>
    <row r="19" spans="1:6" x14ac:dyDescent="0.35">
      <c r="A19" s="94" t="s">
        <v>179</v>
      </c>
      <c r="B19" s="94"/>
      <c r="C19" s="94"/>
      <c r="D19" s="94"/>
      <c r="E19" s="94"/>
      <c r="F19" s="94"/>
    </row>
    <row r="21" spans="1:6" x14ac:dyDescent="0.35">
      <c r="A21" s="31" t="s">
        <v>65</v>
      </c>
      <c r="B21" s="31" t="s">
        <v>154</v>
      </c>
      <c r="C21" s="31" t="s">
        <v>155</v>
      </c>
      <c r="D21" s="86" t="s">
        <v>190</v>
      </c>
      <c r="E21" s="87" t="s">
        <v>191</v>
      </c>
      <c r="F21" s="79" t="s">
        <v>192</v>
      </c>
    </row>
    <row r="22" spans="1:6" x14ac:dyDescent="0.35">
      <c r="A22" s="24" t="s">
        <v>55</v>
      </c>
      <c r="B22" s="63">
        <v>1</v>
      </c>
      <c r="C22" s="63">
        <v>1</v>
      </c>
      <c r="D22" s="63">
        <v>0</v>
      </c>
      <c r="E22" s="63">
        <v>1</v>
      </c>
      <c r="F22" s="24">
        <v>1</v>
      </c>
    </row>
    <row r="23" spans="1:6" x14ac:dyDescent="0.35">
      <c r="A23" s="24" t="s">
        <v>56</v>
      </c>
      <c r="B23" s="63">
        <v>1</v>
      </c>
      <c r="C23" s="63">
        <v>1</v>
      </c>
      <c r="D23" s="63">
        <v>1</v>
      </c>
      <c r="E23" s="63">
        <v>1</v>
      </c>
      <c r="F23" s="24">
        <v>1</v>
      </c>
    </row>
    <row r="24" spans="1:6" x14ac:dyDescent="0.35">
      <c r="A24" s="24" t="s">
        <v>57</v>
      </c>
      <c r="B24" s="63">
        <v>1</v>
      </c>
      <c r="C24" s="63">
        <v>1</v>
      </c>
      <c r="D24" s="63">
        <v>0</v>
      </c>
      <c r="E24" s="63">
        <v>0</v>
      </c>
      <c r="F24" s="24">
        <v>0</v>
      </c>
    </row>
    <row r="25" spans="1:6" x14ac:dyDescent="0.35">
      <c r="A25" s="24" t="s">
        <v>58</v>
      </c>
      <c r="B25" s="63">
        <v>1</v>
      </c>
      <c r="C25" s="63">
        <v>0</v>
      </c>
      <c r="D25" s="63">
        <v>1</v>
      </c>
      <c r="E25" s="63">
        <v>1</v>
      </c>
      <c r="F25" s="24">
        <v>1</v>
      </c>
    </row>
    <row r="26" spans="1:6" x14ac:dyDescent="0.35">
      <c r="A26" s="24" t="s">
        <v>181</v>
      </c>
      <c r="B26" s="63">
        <v>1</v>
      </c>
      <c r="C26" s="63">
        <v>1</v>
      </c>
      <c r="D26" s="63">
        <v>1</v>
      </c>
      <c r="E26" s="63">
        <v>1</v>
      </c>
      <c r="F26" s="24">
        <v>1</v>
      </c>
    </row>
    <row r="27" spans="1:6" ht="29" x14ac:dyDescent="0.35">
      <c r="A27" s="85" t="s">
        <v>182</v>
      </c>
      <c r="B27" s="63">
        <v>1</v>
      </c>
      <c r="C27" s="63">
        <v>1</v>
      </c>
      <c r="D27" s="63">
        <v>1</v>
      </c>
      <c r="E27" s="63">
        <v>1</v>
      </c>
      <c r="F27" s="24">
        <v>1</v>
      </c>
    </row>
    <row r="28" spans="1:6" x14ac:dyDescent="0.35">
      <c r="A28" s="85" t="s">
        <v>183</v>
      </c>
      <c r="B28" s="63">
        <v>1</v>
      </c>
      <c r="C28" s="63">
        <v>1</v>
      </c>
      <c r="D28" s="63">
        <v>1</v>
      </c>
      <c r="E28" s="63">
        <v>1</v>
      </c>
      <c r="F28" s="24">
        <v>1</v>
      </c>
    </row>
    <row r="29" spans="1:6" x14ac:dyDescent="0.35">
      <c r="A29" s="85" t="s">
        <v>184</v>
      </c>
      <c r="B29" s="63">
        <v>0</v>
      </c>
      <c r="C29" s="63">
        <v>1</v>
      </c>
      <c r="D29" s="63">
        <v>1</v>
      </c>
      <c r="E29" s="63">
        <v>0</v>
      </c>
      <c r="F29" s="24">
        <v>0</v>
      </c>
    </row>
    <row r="30" spans="1:6" ht="29" x14ac:dyDescent="0.35">
      <c r="A30" s="85" t="s">
        <v>185</v>
      </c>
      <c r="B30" s="63">
        <v>1</v>
      </c>
      <c r="C30" s="63">
        <v>0</v>
      </c>
      <c r="D30" s="63">
        <v>1</v>
      </c>
      <c r="E30" s="63">
        <v>1</v>
      </c>
      <c r="F30" s="24">
        <v>0</v>
      </c>
    </row>
    <row r="31" spans="1:6" x14ac:dyDescent="0.35">
      <c r="A31" s="85" t="s">
        <v>186</v>
      </c>
      <c r="B31" s="63">
        <v>1</v>
      </c>
      <c r="C31" s="63">
        <v>1</v>
      </c>
      <c r="D31" s="63">
        <v>1</v>
      </c>
      <c r="E31" s="88">
        <v>0</v>
      </c>
      <c r="F31" s="24">
        <v>1</v>
      </c>
    </row>
    <row r="32" spans="1:6" x14ac:dyDescent="0.35">
      <c r="A32" s="85" t="s">
        <v>187</v>
      </c>
      <c r="B32" s="63">
        <v>0</v>
      </c>
      <c r="C32" s="63">
        <v>1</v>
      </c>
      <c r="D32" s="63">
        <v>1</v>
      </c>
      <c r="E32" s="63">
        <v>1</v>
      </c>
      <c r="F32" s="24">
        <v>0</v>
      </c>
    </row>
    <row r="33" spans="1:7" x14ac:dyDescent="0.35">
      <c r="A33" s="85" t="s">
        <v>188</v>
      </c>
      <c r="B33" s="63">
        <v>1</v>
      </c>
      <c r="C33" s="63">
        <v>0</v>
      </c>
      <c r="D33" s="63">
        <v>0</v>
      </c>
      <c r="E33" s="63">
        <v>1</v>
      </c>
      <c r="F33" s="24">
        <v>0</v>
      </c>
    </row>
    <row r="34" spans="1:7" x14ac:dyDescent="0.35">
      <c r="A34" s="24" t="s">
        <v>189</v>
      </c>
      <c r="B34" s="63">
        <v>0</v>
      </c>
      <c r="C34" s="63">
        <v>1</v>
      </c>
      <c r="D34" s="63">
        <v>0</v>
      </c>
      <c r="E34" s="63">
        <v>0</v>
      </c>
      <c r="F34" s="24">
        <v>0</v>
      </c>
    </row>
    <row r="35" spans="1:7" x14ac:dyDescent="0.35">
      <c r="A35" s="69" t="s">
        <v>100</v>
      </c>
      <c r="B35" s="69">
        <f>SUM(B22:B34)</f>
        <v>10</v>
      </c>
      <c r="C35" s="69">
        <f>SUM(C22:C34)</f>
        <v>10</v>
      </c>
      <c r="D35" s="69">
        <f t="shared" ref="D35:F35" si="3">SUM(D22:D34)</f>
        <v>9</v>
      </c>
      <c r="E35" s="69">
        <f t="shared" si="3"/>
        <v>9</v>
      </c>
      <c r="F35" s="69">
        <f t="shared" si="3"/>
        <v>7</v>
      </c>
      <c r="G35" s="2"/>
    </row>
    <row r="37" spans="1:7" x14ac:dyDescent="0.35">
      <c r="A37" s="71" t="s">
        <v>173</v>
      </c>
    </row>
  </sheetData>
  <mergeCells count="8">
    <mergeCell ref="A2:F2"/>
    <mergeCell ref="A4:A5"/>
    <mergeCell ref="D4:D5"/>
    <mergeCell ref="A19:F19"/>
    <mergeCell ref="F4:F5"/>
    <mergeCell ref="H4:H5"/>
    <mergeCell ref="J4:J5"/>
    <mergeCell ref="B4:C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CARACTERISTICAS IZOCEÑA</vt:lpstr>
      <vt:lpstr>ANILISIS DE DEMANDA</vt:lpstr>
      <vt:lpstr>ENCUESTA</vt:lpstr>
      <vt:lpstr>ANALISIS DE COMPETENCIA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</dc:creator>
  <cp:lastModifiedBy>fanny</cp:lastModifiedBy>
  <dcterms:created xsi:type="dcterms:W3CDTF">2020-11-12T06:19:42Z</dcterms:created>
  <dcterms:modified xsi:type="dcterms:W3CDTF">2020-11-12T22:30:04Z</dcterms:modified>
</cp:coreProperties>
</file>