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oseAntonio/Documents/Proyectos 2018/CIDES GAMLP/Plan de Clases Final/CLASES/DOCS CLASES/"/>
    </mc:Choice>
  </mc:AlternateContent>
  <xr:revisionPtr revIDLastSave="0" documentId="8_{2BE5F641-F571-D641-BCFC-A6E152945031}" xr6:coauthVersionLast="34" xr6:coauthVersionMax="34" xr10:uidLastSave="{00000000-0000-0000-0000-000000000000}"/>
  <bookViews>
    <workbookView xWindow="0" yWindow="460" windowWidth="36600" windowHeight="23480" tabRatio="500" xr2:uid="{00000000-000D-0000-FFFF-FFFF00000000}"/>
  </bookViews>
  <sheets>
    <sheet name="Prob" sheetId="7" r:id="rId1"/>
    <sheet name="Hoja1" sheetId="8" r:id="rId2"/>
  </sheets>
  <calcPr calcId="179017"/>
  <fileRecoveryPr repairLoad="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7" i="7" l="1"/>
  <c r="L28" i="7"/>
  <c r="K28" i="7"/>
  <c r="J28" i="7"/>
  <c r="J29" i="7" s="1"/>
  <c r="I28" i="7"/>
  <c r="D27" i="7"/>
  <c r="D28" i="7"/>
  <c r="K27" i="7" s="1"/>
  <c r="D29" i="7"/>
  <c r="L27" i="7" s="1"/>
  <c r="D26" i="7"/>
  <c r="I27" i="7" s="1"/>
  <c r="C8" i="7"/>
  <c r="D8" i="7"/>
  <c r="D10" i="7"/>
  <c r="E8" i="7"/>
  <c r="E10" i="7"/>
  <c r="F8" i="7"/>
  <c r="C12" i="7"/>
  <c r="D12" i="7"/>
  <c r="E12" i="7"/>
  <c r="E14" i="7"/>
  <c r="F12" i="7"/>
  <c r="C20" i="7"/>
  <c r="C9" i="7"/>
  <c r="C13" i="7" s="1"/>
  <c r="C14" i="7" s="1"/>
  <c r="D9" i="7"/>
  <c r="E9" i="7"/>
  <c r="F9" i="7"/>
  <c r="F10" i="7" s="1"/>
  <c r="D13" i="7"/>
  <c r="D14" i="7" s="1"/>
  <c r="E13" i="7"/>
  <c r="F13" i="7"/>
  <c r="F14" i="7" s="1"/>
  <c r="L29" i="7" l="1"/>
  <c r="K29" i="7"/>
  <c r="G14" i="7"/>
  <c r="E19" i="7" s="1"/>
  <c r="E20" i="7" s="1"/>
  <c r="I29" i="7"/>
  <c r="C10" i="7"/>
  <c r="G10" i="7" s="1"/>
  <c r="D19" i="7" s="1"/>
  <c r="D20" i="7" s="1"/>
  <c r="F20" i="7" s="1"/>
  <c r="M29" i="7" l="1"/>
  <c r="J30" i="7" l="1"/>
  <c r="J31" i="7" s="1"/>
  <c r="L30" i="7"/>
  <c r="L31" i="7" s="1"/>
  <c r="I30" i="7"/>
  <c r="I31" i="7" s="1"/>
  <c r="K30" i="7"/>
  <c r="K31" i="7" s="1"/>
  <c r="I32" i="7" l="1"/>
  <c r="F37" i="7" l="1"/>
  <c r="F38" i="7"/>
  <c r="E37" i="7"/>
  <c r="E36" i="7"/>
  <c r="F36" i="7"/>
  <c r="E38" i="7"/>
  <c r="C50" i="7"/>
  <c r="D50" i="7" s="1"/>
  <c r="C44" i="7"/>
  <c r="D45" i="7" s="1"/>
  <c r="D46" i="7" s="1"/>
  <c r="C51" i="7"/>
  <c r="D51" i="7" s="1"/>
  <c r="D53" i="7" l="1"/>
</calcChain>
</file>

<file path=xl/sharedStrings.xml><?xml version="1.0" encoding="utf-8"?>
<sst xmlns="http://schemas.openxmlformats.org/spreadsheetml/2006/main" count="42" uniqueCount="36">
  <si>
    <t>VPN</t>
  </si>
  <si>
    <t>F2</t>
  </si>
  <si>
    <t>Probabilidad</t>
  </si>
  <si>
    <t>Flujos Ajustados</t>
  </si>
  <si>
    <t>F1</t>
  </si>
  <si>
    <t>E F1</t>
  </si>
  <si>
    <t>Cálculo del VPN Esperado</t>
  </si>
  <si>
    <t>Flujo</t>
  </si>
  <si>
    <t>Probabilidad de Ocurrencia</t>
  </si>
  <si>
    <t>E VPN</t>
  </si>
  <si>
    <t>(VPN - E VPN)^2</t>
  </si>
  <si>
    <t>VPN - E VPN</t>
  </si>
  <si>
    <t>Probabilidad de VPN negativo?</t>
  </si>
  <si>
    <t>Normalización</t>
  </si>
  <si>
    <t>P (VPN&lt;0)= ?</t>
  </si>
  <si>
    <t>Z</t>
  </si>
  <si>
    <t>P (VPN&lt;0)=</t>
  </si>
  <si>
    <t>Cálculo de la Desviación Standar del VPN</t>
  </si>
  <si>
    <t>E VPN 10%</t>
  </si>
  <si>
    <t>P (VPN&gt;0)=</t>
  </si>
  <si>
    <t>E F2</t>
  </si>
  <si>
    <t>Z =  (0 - E VPN)/DS VPN</t>
  </si>
  <si>
    <t>Z1</t>
  </si>
  <si>
    <t>Z2</t>
  </si>
  <si>
    <t>P(1000&lt;VPN&lt;2500)</t>
  </si>
  <si>
    <t>Probabilidad de VPN entre1000 y 2500</t>
  </si>
  <si>
    <t>Períodos</t>
  </si>
  <si>
    <t>F1 E</t>
  </si>
  <si>
    <t>F2 E</t>
  </si>
  <si>
    <t>VPN E 10%</t>
  </si>
  <si>
    <t>Año 1</t>
  </si>
  <si>
    <t>Año2</t>
  </si>
  <si>
    <t>Cálculo de la Probabilidad de Ocurrencia</t>
  </si>
  <si>
    <t>F0</t>
  </si>
  <si>
    <t xml:space="preserve"> DS VPN (SUMA((VPN - E VPN)^2)/3)^(1/2)</t>
  </si>
  <si>
    <t>Rango del VPN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</si>
</sst>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#,##0_ ;[Red]\-#,##0\ "/>
    <numFmt numFmtId="166" formatCode="#,##0.00_ ;[Red]\-#,##0.00\ "/>
    <numFmt numFmtId="167" formatCode="#,##0.000_ ;[Red]\-#,##0.000\ "/>
  </numFmts>
  <fonts count="5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10"/>
      <name val="Calibri"/>
      <family val="2"/>
    </font>
    <font>
      <u/>
      <sz val="12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3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9" fontId="0" fillId="0" borderId="1" xfId="2" applyFont="1" applyBorder="1" applyAlignment="1">
      <alignment horizontal="center"/>
    </xf>
    <xf numFmtId="165" fontId="2" fillId="0" borderId="0" xfId="0" applyNumberFormat="1" applyFont="1"/>
    <xf numFmtId="165" fontId="0" fillId="0" borderId="0" xfId="0" applyNumberFormat="1"/>
    <xf numFmtId="165" fontId="0" fillId="0" borderId="1" xfId="0" applyNumberFormat="1" applyBorder="1"/>
    <xf numFmtId="165" fontId="0" fillId="0" borderId="1" xfId="0" applyNumberForma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4" fontId="0" fillId="0" borderId="1" xfId="2" applyNumberFormat="1" applyFont="1" applyBorder="1"/>
    <xf numFmtId="165" fontId="2" fillId="2" borderId="0" xfId="0" applyNumberFormat="1" applyFont="1" applyFill="1"/>
    <xf numFmtId="165" fontId="0" fillId="0" borderId="0" xfId="0" applyNumberFormat="1" applyBorder="1" applyAlignment="1">
      <alignment horizontal="center"/>
    </xf>
    <xf numFmtId="165" fontId="0" fillId="0" borderId="0" xfId="2" applyNumberFormat="1" applyFont="1" applyBorder="1" applyAlignment="1">
      <alignment horizontal="center"/>
    </xf>
    <xf numFmtId="165" fontId="0" fillId="0" borderId="0" xfId="0" applyNumberFormat="1" applyBorder="1"/>
    <xf numFmtId="165" fontId="2" fillId="0" borderId="1" xfId="0" applyNumberFormat="1" applyFont="1" applyBorder="1" applyAlignment="1">
      <alignment wrapText="1"/>
    </xf>
    <xf numFmtId="165" fontId="0" fillId="0" borderId="0" xfId="2" applyNumberFormat="1" applyFont="1"/>
    <xf numFmtId="10" fontId="0" fillId="0" borderId="0" xfId="2" applyNumberFormat="1" applyFont="1"/>
    <xf numFmtId="10" fontId="0" fillId="0" borderId="0" xfId="0" applyNumberFormat="1"/>
    <xf numFmtId="165" fontId="2" fillId="2" borderId="0" xfId="0" applyNumberFormat="1" applyFont="1" applyFill="1" applyAlignment="1">
      <alignment horizontal="center"/>
    </xf>
    <xf numFmtId="9" fontId="0" fillId="0" borderId="0" xfId="2" applyFont="1"/>
    <xf numFmtId="165" fontId="0" fillId="0" borderId="1" xfId="1" applyNumberFormat="1" applyFont="1" applyBorder="1"/>
    <xf numFmtId="164" fontId="0" fillId="0" borderId="1" xfId="0" applyNumberFormat="1" applyBorder="1"/>
    <xf numFmtId="165" fontId="0" fillId="0" borderId="0" xfId="0" applyNumberFormat="1" applyFill="1"/>
    <xf numFmtId="165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/>
    <xf numFmtId="165" fontId="0" fillId="2" borderId="0" xfId="0" applyNumberFormat="1" applyFill="1" applyBorder="1"/>
    <xf numFmtId="165" fontId="0" fillId="0" borderId="5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165" fontId="0" fillId="0" borderId="7" xfId="0" applyNumberFormat="1" applyBorder="1" applyAlignment="1">
      <alignment horizontal="right"/>
    </xf>
    <xf numFmtId="167" fontId="0" fillId="0" borderId="0" xfId="0" applyNumberFormat="1" applyBorder="1"/>
    <xf numFmtId="10" fontId="0" fillId="2" borderId="8" xfId="2" applyNumberFormat="1" applyFont="1" applyFill="1" applyBorder="1"/>
    <xf numFmtId="166" fontId="0" fillId="0" borderId="0" xfId="0" applyNumberFormat="1" applyBorder="1"/>
    <xf numFmtId="10" fontId="0" fillId="0" borderId="8" xfId="2" applyNumberFormat="1" applyFont="1" applyBorder="1"/>
    <xf numFmtId="165" fontId="0" fillId="0" borderId="9" xfId="0" applyNumberFormat="1" applyBorder="1"/>
    <xf numFmtId="165" fontId="0" fillId="0" borderId="2" xfId="0" applyNumberFormat="1" applyBorder="1"/>
    <xf numFmtId="10" fontId="0" fillId="2" borderId="10" xfId="2" applyNumberFormat="1" applyFont="1" applyFill="1" applyBorder="1"/>
    <xf numFmtId="165" fontId="2" fillId="0" borderId="4" xfId="0" applyNumberFormat="1" applyFont="1" applyBorder="1"/>
    <xf numFmtId="165" fontId="2" fillId="0" borderId="7" xfId="0" applyNumberFormat="1" applyFont="1" applyBorder="1"/>
    <xf numFmtId="165" fontId="2" fillId="0" borderId="0" xfId="0" applyNumberFormat="1" applyFont="1" applyBorder="1" applyAlignment="1">
      <alignment horizontal="center"/>
    </xf>
    <xf numFmtId="43" fontId="0" fillId="0" borderId="1" xfId="1" applyFont="1" applyBorder="1"/>
    <xf numFmtId="43" fontId="2" fillId="2" borderId="0" xfId="1" applyFont="1" applyFill="1" applyBorder="1" applyAlignment="1">
      <alignment horizontal="center"/>
    </xf>
    <xf numFmtId="43" fontId="0" fillId="2" borderId="3" xfId="1" applyFont="1" applyFill="1" applyBorder="1"/>
    <xf numFmtId="165" fontId="2" fillId="0" borderId="1" xfId="0" applyNumberFormat="1" applyFont="1" applyBorder="1" applyAlignment="1">
      <alignment horizontal="center" vertical="center" wrapText="1"/>
    </xf>
  </cellXfs>
  <cellStyles count="231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Prob!$A$1</c:f>
              <c:strCache>
                <c:ptCount val="1"/>
                <c:pt idx="0">
                  <c:v>Año 1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Prob!$A$2:$A$5</c:f>
              <c:numCache>
                <c:formatCode>#,##0_ ;[Red]\-#,##0\ </c:formatCode>
                <c:ptCount val="4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</c:numCache>
            </c:numRef>
          </c:cat>
          <c:val>
            <c:numRef>
              <c:f>Prob!$C$2:$C$5</c:f>
              <c:numCache>
                <c:formatCode>0%</c:formatCode>
                <c:ptCount val="4"/>
                <c:pt idx="0">
                  <c:v>0.2</c:v>
                </c:pt>
                <c:pt idx="1">
                  <c:v>0.3</c:v>
                </c:pt>
                <c:pt idx="2">
                  <c:v>0.3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3-7742-B071-7635C3C74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65798192"/>
        <c:axId val="-1767120032"/>
      </c:barChart>
      <c:catAx>
        <c:axId val="-176579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$</a:t>
                </a:r>
              </a:p>
            </c:rich>
          </c:tx>
          <c:overlay val="0"/>
        </c:title>
        <c:numFmt formatCode="#,##0_ ;[Red]\-#,##0\ " sourceLinked="1"/>
        <c:majorTickMark val="out"/>
        <c:minorTickMark val="none"/>
        <c:tickLblPos val="nextTo"/>
        <c:crossAx val="-1767120032"/>
        <c:crosses val="autoZero"/>
        <c:auto val="1"/>
        <c:lblAlgn val="ctr"/>
        <c:lblOffset val="50"/>
        <c:noMultiLvlLbl val="0"/>
      </c:catAx>
      <c:valAx>
        <c:axId val="-1767120032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Probabilidad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765798192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BO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Prob!$B$1</c:f>
              <c:strCache>
                <c:ptCount val="1"/>
                <c:pt idx="0">
                  <c:v>Año2</c:v>
                </c:pt>
              </c:strCache>
            </c:strRef>
          </c:tx>
          <c:invertIfNegative val="0"/>
          <c:cat>
            <c:numRef>
              <c:f>Prob!$B$2:$B$5</c:f>
              <c:numCache>
                <c:formatCode>#,##0_ ;[Red]\-#,##0\ </c:formatCode>
                <c:ptCount val="4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Prob!$C$2:$C$5</c:f>
              <c:numCache>
                <c:formatCode>0%</c:formatCode>
                <c:ptCount val="4"/>
                <c:pt idx="0">
                  <c:v>0.2</c:v>
                </c:pt>
                <c:pt idx="1">
                  <c:v>0.3</c:v>
                </c:pt>
                <c:pt idx="2">
                  <c:v>0.3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4-F240-8983-3D94A3920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65192208"/>
        <c:axId val="-1764859088"/>
      </c:barChart>
      <c:catAx>
        <c:axId val="-176519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$</a:t>
                </a:r>
              </a:p>
            </c:rich>
          </c:tx>
          <c:overlay val="0"/>
        </c:title>
        <c:numFmt formatCode="#,##0_ ;[Red]\-#,##0\ " sourceLinked="1"/>
        <c:majorTickMark val="out"/>
        <c:minorTickMark val="none"/>
        <c:tickLblPos val="nextTo"/>
        <c:crossAx val="-1764859088"/>
        <c:crosses val="autoZero"/>
        <c:auto val="1"/>
        <c:lblAlgn val="ctr"/>
        <c:lblOffset val="50"/>
        <c:noMultiLvlLbl val="0"/>
      </c:catAx>
      <c:valAx>
        <c:axId val="-1764859088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Probabilidad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765192208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BO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546100</xdr:colOff>
      <xdr:row>4</xdr:row>
      <xdr:rowOff>95250</xdr:rowOff>
    </xdr:from>
    <xdr:to>
      <xdr:col>14</xdr:col>
      <xdr:colOff>165100</xdr:colOff>
      <xdr:row>18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812800</xdr:colOff>
      <xdr:row>4</xdr:row>
      <xdr:rowOff>76200</xdr:rowOff>
    </xdr:from>
    <xdr:to>
      <xdr:col>20</xdr:col>
      <xdr:colOff>431800</xdr:colOff>
      <xdr:row>18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2528888</xdr:colOff>
      <xdr:row>36</xdr:row>
      <xdr:rowOff>139700</xdr:rowOff>
    </xdr:to>
    <xdr:pic>
      <xdr:nvPicPr>
        <xdr:cNvPr id="6" name="Imagen 5" descr="/var/folders/68/yb15k6w119x18q17l_0c151c0000gn/T/com.microsoft.Excel/WebArchiveCopyPasteTempFiles/cidclip_image00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5800" y="6908800"/>
          <a:ext cx="2528888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workbookViewId="0">
      <selection activeCell="J42" sqref="J42"/>
    </sheetView>
  </sheetViews>
  <sheetFormatPr baseColWidth="10" defaultColWidth="10.83203125" defaultRowHeight="16" x14ac:dyDescent="0.2"/>
  <cols>
    <col min="1" max="1" width="10.83203125" style="3" customWidth="1"/>
    <col min="2" max="2" width="14" style="3" customWidth="1"/>
    <col min="3" max="3" width="17" style="3" customWidth="1"/>
    <col min="4" max="4" width="13.1640625" style="3" customWidth="1"/>
    <col min="5" max="5" width="10.83203125" style="3"/>
    <col min="6" max="6" width="15.6640625" style="3" customWidth="1"/>
    <col min="7" max="7" width="10.83203125" style="3"/>
    <col min="8" max="8" width="37" style="3" customWidth="1"/>
    <col min="9" max="16384" width="10.83203125" style="3"/>
  </cols>
  <sheetData>
    <row r="1" spans="1:7" x14ac:dyDescent="0.2">
      <c r="A1" s="5" t="s">
        <v>30</v>
      </c>
      <c r="B1" s="5" t="s">
        <v>31</v>
      </c>
      <c r="C1" s="5" t="s">
        <v>2</v>
      </c>
    </row>
    <row r="2" spans="1:7" x14ac:dyDescent="0.2">
      <c r="A2" s="5">
        <v>1000</v>
      </c>
      <c r="B2" s="5">
        <v>1500</v>
      </c>
      <c r="C2" s="1">
        <v>0.2</v>
      </c>
    </row>
    <row r="3" spans="1:7" x14ac:dyDescent="0.2">
      <c r="A3" s="5">
        <v>1500</v>
      </c>
      <c r="B3" s="5">
        <v>2000</v>
      </c>
      <c r="C3" s="1">
        <v>0.3</v>
      </c>
    </row>
    <row r="4" spans="1:7" x14ac:dyDescent="0.2">
      <c r="A4" s="5">
        <v>2000</v>
      </c>
      <c r="B4" s="5">
        <v>2500</v>
      </c>
      <c r="C4" s="1">
        <v>0.3</v>
      </c>
    </row>
    <row r="5" spans="1:7" x14ac:dyDescent="0.2">
      <c r="A5" s="5">
        <v>2500</v>
      </c>
      <c r="B5" s="5">
        <v>3000</v>
      </c>
      <c r="C5" s="1">
        <v>0.2</v>
      </c>
    </row>
    <row r="7" spans="1:7" x14ac:dyDescent="0.2">
      <c r="A7" s="2" t="s">
        <v>3</v>
      </c>
    </row>
    <row r="8" spans="1:7" x14ac:dyDescent="0.2">
      <c r="B8" s="3" t="s">
        <v>4</v>
      </c>
      <c r="C8" s="3">
        <f>+A2</f>
        <v>1000</v>
      </c>
      <c r="D8" s="3">
        <f>+A3</f>
        <v>1500</v>
      </c>
      <c r="E8" s="3">
        <f>+A4</f>
        <v>2000</v>
      </c>
      <c r="F8" s="3">
        <f>+A5</f>
        <v>2500</v>
      </c>
      <c r="G8" s="16" t="s">
        <v>27</v>
      </c>
    </row>
    <row r="9" spans="1:7" x14ac:dyDescent="0.2">
      <c r="B9" s="3" t="s">
        <v>2</v>
      </c>
      <c r="C9" s="15">
        <f>+C2</f>
        <v>0.2</v>
      </c>
      <c r="D9" s="15">
        <f>+C3</f>
        <v>0.3</v>
      </c>
      <c r="E9" s="15">
        <f>+C4</f>
        <v>0.3</v>
      </c>
      <c r="F9" s="15">
        <f>+C5</f>
        <v>0.2</v>
      </c>
    </row>
    <row r="10" spans="1:7" x14ac:dyDescent="0.2">
      <c r="B10" s="3" t="s">
        <v>5</v>
      </c>
      <c r="C10" s="3">
        <f>+C9*C8</f>
        <v>200</v>
      </c>
      <c r="D10" s="3">
        <f t="shared" ref="D10:F10" si="0">+D9*D8</f>
        <v>450</v>
      </c>
      <c r="E10" s="3">
        <f t="shared" si="0"/>
        <v>600</v>
      </c>
      <c r="F10" s="3">
        <f t="shared" si="0"/>
        <v>500</v>
      </c>
      <c r="G10" s="8">
        <f>SUM(C10:F10)</f>
        <v>1750</v>
      </c>
    </row>
    <row r="12" spans="1:7" x14ac:dyDescent="0.2">
      <c r="B12" s="3" t="s">
        <v>1</v>
      </c>
      <c r="C12" s="3">
        <f>+B2</f>
        <v>1500</v>
      </c>
      <c r="D12" s="3">
        <f>+B3</f>
        <v>2000</v>
      </c>
      <c r="E12" s="3">
        <f>+B4</f>
        <v>2500</v>
      </c>
      <c r="F12" s="3">
        <f>+B5</f>
        <v>3000</v>
      </c>
      <c r="G12" s="16" t="s">
        <v>28</v>
      </c>
    </row>
    <row r="13" spans="1:7" x14ac:dyDescent="0.2">
      <c r="B13" s="3" t="s">
        <v>2</v>
      </c>
      <c r="C13" s="17">
        <f>+C9</f>
        <v>0.2</v>
      </c>
      <c r="D13" s="17">
        <f t="shared" ref="D13:F13" si="1">+D9</f>
        <v>0.3</v>
      </c>
      <c r="E13" s="17">
        <f t="shared" si="1"/>
        <v>0.3</v>
      </c>
      <c r="F13" s="17">
        <f t="shared" si="1"/>
        <v>0.2</v>
      </c>
    </row>
    <row r="14" spans="1:7" x14ac:dyDescent="0.2">
      <c r="B14" s="3" t="s">
        <v>20</v>
      </c>
      <c r="C14" s="3">
        <f>+C13*C12</f>
        <v>300</v>
      </c>
      <c r="D14" s="3">
        <f t="shared" ref="D14" si="2">+D13*D12</f>
        <v>600</v>
      </c>
      <c r="E14" s="3">
        <f t="shared" ref="E14" si="3">+E13*E12</f>
        <v>750</v>
      </c>
      <c r="F14" s="3">
        <f t="shared" ref="F14" si="4">+F13*F12</f>
        <v>600</v>
      </c>
      <c r="G14" s="8">
        <f>SUM(C14:F14)</f>
        <v>2250</v>
      </c>
    </row>
    <row r="16" spans="1:7" x14ac:dyDescent="0.2">
      <c r="A16" s="2" t="s">
        <v>6</v>
      </c>
    </row>
    <row r="18" spans="1:13" x14ac:dyDescent="0.2">
      <c r="B18" s="4" t="s">
        <v>26</v>
      </c>
      <c r="C18" s="18">
        <v>0</v>
      </c>
      <c r="D18" s="4">
        <v>1</v>
      </c>
      <c r="E18" s="4">
        <v>2</v>
      </c>
      <c r="F18" s="11"/>
    </row>
    <row r="19" spans="1:13" x14ac:dyDescent="0.2">
      <c r="B19" s="4" t="s">
        <v>7</v>
      </c>
      <c r="C19" s="4">
        <v>-2000</v>
      </c>
      <c r="D19" s="4">
        <f>+G10</f>
        <v>1750</v>
      </c>
      <c r="E19" s="4">
        <f>+G14</f>
        <v>2250</v>
      </c>
      <c r="F19" s="11"/>
    </row>
    <row r="20" spans="1:13" x14ac:dyDescent="0.2">
      <c r="B20" s="4" t="s">
        <v>29</v>
      </c>
      <c r="C20" s="4">
        <f>+C19/1.1^0</f>
        <v>-2000</v>
      </c>
      <c r="D20" s="4">
        <f>+D19/1.1^1</f>
        <v>1590.9090909090908</v>
      </c>
      <c r="E20" s="4">
        <f>+E19/1.1^2</f>
        <v>1859.5041322314046</v>
      </c>
      <c r="F20" s="41">
        <f>SUM(C20:E20)</f>
        <v>1450.4132231404953</v>
      </c>
    </row>
    <row r="23" spans="1:13" x14ac:dyDescent="0.2">
      <c r="A23" s="2" t="s">
        <v>32</v>
      </c>
    </row>
    <row r="25" spans="1:13" x14ac:dyDescent="0.2">
      <c r="A25" s="5" t="s">
        <v>33</v>
      </c>
      <c r="B25" s="6" t="s">
        <v>4</v>
      </c>
      <c r="C25" s="6" t="s">
        <v>1</v>
      </c>
      <c r="D25" s="6" t="s">
        <v>0</v>
      </c>
      <c r="E25" s="38"/>
    </row>
    <row r="26" spans="1:13" x14ac:dyDescent="0.2">
      <c r="A26" s="5">
        <v>-2000</v>
      </c>
      <c r="B26" s="5">
        <v>1000</v>
      </c>
      <c r="C26" s="5">
        <v>1500</v>
      </c>
      <c r="D26" s="4">
        <f>A26+B26/1.1+C26/1.1^2</f>
        <v>148.76033057851214</v>
      </c>
      <c r="E26" s="11"/>
      <c r="H26" s="2" t="s">
        <v>17</v>
      </c>
    </row>
    <row r="27" spans="1:13" x14ac:dyDescent="0.2">
      <c r="A27" s="5">
        <v>-2000</v>
      </c>
      <c r="B27" s="5">
        <v>1500</v>
      </c>
      <c r="C27" s="5">
        <v>2000</v>
      </c>
      <c r="D27" s="4">
        <f t="shared" ref="D27:D29" si="5">A27+B27/1.1+C27/1.1^2</f>
        <v>1016.5289256198344</v>
      </c>
      <c r="E27" s="11"/>
      <c r="H27" s="4" t="s">
        <v>0</v>
      </c>
      <c r="I27" s="4">
        <f>+D26</f>
        <v>148.76033057851214</v>
      </c>
      <c r="J27" s="4">
        <f>+D27</f>
        <v>1016.5289256198344</v>
      </c>
      <c r="K27" s="4">
        <f>+D28</f>
        <v>1884.2975206611563</v>
      </c>
      <c r="L27" s="4">
        <f>+D29</f>
        <v>2752.0661157024788</v>
      </c>
    </row>
    <row r="28" spans="1:13" x14ac:dyDescent="0.2">
      <c r="A28" s="5">
        <v>-2000</v>
      </c>
      <c r="B28" s="5">
        <v>2000</v>
      </c>
      <c r="C28" s="5">
        <v>2500</v>
      </c>
      <c r="D28" s="4">
        <f t="shared" si="5"/>
        <v>1884.2975206611563</v>
      </c>
      <c r="E28" s="11"/>
      <c r="H28" s="4" t="s">
        <v>2</v>
      </c>
      <c r="I28" s="19">
        <f>+C2</f>
        <v>0.2</v>
      </c>
      <c r="J28" s="19">
        <f>+C3</f>
        <v>0.3</v>
      </c>
      <c r="K28" s="19">
        <f>+C4</f>
        <v>0.3</v>
      </c>
      <c r="L28" s="19">
        <f>+C5</f>
        <v>0.2</v>
      </c>
      <c r="M28" s="21" t="s">
        <v>18</v>
      </c>
    </row>
    <row r="29" spans="1:13" x14ac:dyDescent="0.2">
      <c r="A29" s="5">
        <v>-2000</v>
      </c>
      <c r="B29" s="5">
        <v>2500</v>
      </c>
      <c r="C29" s="5">
        <v>3000</v>
      </c>
      <c r="D29" s="4">
        <f t="shared" si="5"/>
        <v>2752.0661157024788</v>
      </c>
      <c r="E29" s="11"/>
      <c r="H29" s="4" t="s">
        <v>9</v>
      </c>
      <c r="I29" s="39">
        <f>+I28*I27</f>
        <v>29.75206611570243</v>
      </c>
      <c r="J29" s="39">
        <f t="shared" ref="J29:L29" si="6">+J28*J27</f>
        <v>304.95867768595031</v>
      </c>
      <c r="K29" s="39">
        <f t="shared" si="6"/>
        <v>565.28925619834683</v>
      </c>
      <c r="L29" s="39">
        <f t="shared" si="6"/>
        <v>550.4132231404958</v>
      </c>
      <c r="M29" s="40">
        <f>SUM(I29:L29)</f>
        <v>1450.4132231404953</v>
      </c>
    </row>
    <row r="30" spans="1:13" x14ac:dyDescent="0.2">
      <c r="A30" s="9"/>
      <c r="B30" s="9"/>
      <c r="C30" s="10"/>
      <c r="D30" s="11"/>
      <c r="E30" s="20"/>
      <c r="H30" s="4" t="s">
        <v>11</v>
      </c>
      <c r="I30" s="4">
        <f>+I27-$M$29</f>
        <v>-1301.6528925619832</v>
      </c>
      <c r="J30" s="4">
        <f>+J27-$M$29</f>
        <v>-433.88429752066099</v>
      </c>
      <c r="K30" s="4">
        <f>+K27-$M$29</f>
        <v>433.88429752066099</v>
      </c>
      <c r="L30" s="4">
        <f>+L27-$M$29</f>
        <v>1301.6528925619834</v>
      </c>
    </row>
    <row r="31" spans="1:13" x14ac:dyDescent="0.2">
      <c r="A31" s="9"/>
      <c r="B31" s="9"/>
      <c r="C31" s="10"/>
      <c r="E31" s="20"/>
      <c r="H31" s="4" t="s">
        <v>10</v>
      </c>
      <c r="I31" s="4">
        <f>+I30^2</f>
        <v>1694300.2527149778</v>
      </c>
      <c r="J31" s="4">
        <f t="shared" ref="J31:L31" si="7">+J30^2</f>
        <v>188255.58363499746</v>
      </c>
      <c r="K31" s="4">
        <f t="shared" si="7"/>
        <v>188255.58363499746</v>
      </c>
      <c r="L31" s="4">
        <f t="shared" si="7"/>
        <v>1694300.2527149783</v>
      </c>
    </row>
    <row r="32" spans="1:13" x14ac:dyDescent="0.2">
      <c r="A32" s="9"/>
      <c r="B32" s="9"/>
      <c r="C32" s="10"/>
      <c r="E32" s="20"/>
      <c r="H32" s="22" t="s">
        <v>34</v>
      </c>
      <c r="I32" s="23">
        <f>(SUM(I31:L31)/3)^(1/2)</f>
        <v>1120.2844389856164</v>
      </c>
    </row>
    <row r="33" spans="1:8" x14ac:dyDescent="0.2">
      <c r="A33" s="9"/>
      <c r="B33" s="9"/>
      <c r="C33" s="10"/>
    </row>
    <row r="35" spans="1:8" ht="32" x14ac:dyDescent="0.2">
      <c r="D35" s="12" t="s">
        <v>8</v>
      </c>
      <c r="E35" s="42" t="s">
        <v>35</v>
      </c>
      <c r="F35" s="42"/>
      <c r="H35"/>
    </row>
    <row r="36" spans="1:8" x14ac:dyDescent="0.2">
      <c r="D36" s="7">
        <v>0.68279999999999996</v>
      </c>
      <c r="E36" s="4">
        <f>+$F$20-$I$32</f>
        <v>330.12878415487899</v>
      </c>
      <c r="F36" s="4">
        <f>+$F$20+$I$32</f>
        <v>2570.6976621261119</v>
      </c>
    </row>
    <row r="37" spans="1:8" x14ac:dyDescent="0.2">
      <c r="D37" s="7">
        <v>0.95450000000000002</v>
      </c>
      <c r="E37" s="4">
        <f>+$F$20-$I$32*2</f>
        <v>-790.15565483073738</v>
      </c>
      <c r="F37" s="4">
        <f>+$F$20+$I$32*2</f>
        <v>3690.9821011117283</v>
      </c>
    </row>
    <row r="38" spans="1:8" x14ac:dyDescent="0.2">
      <c r="D38" s="7">
        <v>0.99729999999999996</v>
      </c>
      <c r="E38" s="4">
        <f>+$F$20-$I$32*3</f>
        <v>-1910.4400938163537</v>
      </c>
      <c r="F38" s="4">
        <f>+$F$20+$I$32*3</f>
        <v>4811.2665400973447</v>
      </c>
    </row>
    <row r="39" spans="1:8" x14ac:dyDescent="0.2">
      <c r="D39" s="13"/>
    </row>
    <row r="40" spans="1:8" x14ac:dyDescent="0.2">
      <c r="B40" s="36" t="s">
        <v>12</v>
      </c>
      <c r="C40" s="24"/>
      <c r="D40" s="25"/>
    </row>
    <row r="41" spans="1:8" x14ac:dyDescent="0.2">
      <c r="B41" s="26"/>
      <c r="C41" s="11"/>
      <c r="D41" s="27"/>
    </row>
    <row r="42" spans="1:8" x14ac:dyDescent="0.2">
      <c r="B42" s="26"/>
      <c r="C42" s="11" t="s">
        <v>14</v>
      </c>
      <c r="D42" s="27"/>
    </row>
    <row r="43" spans="1:8" x14ac:dyDescent="0.2">
      <c r="B43" s="37" t="s">
        <v>13</v>
      </c>
      <c r="C43" s="11" t="s">
        <v>21</v>
      </c>
      <c r="D43" s="27"/>
    </row>
    <row r="44" spans="1:8" x14ac:dyDescent="0.2">
      <c r="B44" s="28" t="s">
        <v>15</v>
      </c>
      <c r="C44" s="29">
        <f>0-M29/I32</f>
        <v>-1.2946830043036219</v>
      </c>
      <c r="D44" s="27"/>
    </row>
    <row r="45" spans="1:8" x14ac:dyDescent="0.2">
      <c r="B45" s="26"/>
      <c r="C45" s="11" t="s">
        <v>16</v>
      </c>
      <c r="D45" s="30">
        <f>NORMSDIST(C44)</f>
        <v>9.7714802637506204E-2</v>
      </c>
      <c r="E45" s="14"/>
    </row>
    <row r="46" spans="1:8" x14ac:dyDescent="0.2">
      <c r="B46" s="26"/>
      <c r="C46" s="11" t="s">
        <v>19</v>
      </c>
      <c r="D46" s="30">
        <f>1-D45</f>
        <v>0.9022851973624938</v>
      </c>
    </row>
    <row r="47" spans="1:8" x14ac:dyDescent="0.2">
      <c r="B47" s="26"/>
      <c r="C47" s="11"/>
      <c r="D47" s="27"/>
    </row>
    <row r="48" spans="1:8" x14ac:dyDescent="0.2">
      <c r="B48" s="37" t="s">
        <v>25</v>
      </c>
      <c r="C48" s="11"/>
      <c r="D48" s="27"/>
    </row>
    <row r="49" spans="2:4" x14ac:dyDescent="0.2">
      <c r="B49" s="26"/>
      <c r="C49" s="11"/>
      <c r="D49" s="27"/>
    </row>
    <row r="50" spans="2:4" x14ac:dyDescent="0.2">
      <c r="B50" s="28" t="s">
        <v>22</v>
      </c>
      <c r="C50" s="31">
        <f>+(1000-M29)/I32</f>
        <v>-0.40205255689200758</v>
      </c>
      <c r="D50" s="32">
        <f>NORMSDIST(C50)</f>
        <v>0.34382267372427566</v>
      </c>
    </row>
    <row r="51" spans="2:4" x14ac:dyDescent="0.2">
      <c r="B51" s="28" t="s">
        <v>23</v>
      </c>
      <c r="C51" s="31">
        <f>+(2500-M29)/I32</f>
        <v>0.93689311422541377</v>
      </c>
      <c r="D51" s="32">
        <f>NORMSDIST(C51)</f>
        <v>0.82559322924058776</v>
      </c>
    </row>
    <row r="52" spans="2:4" x14ac:dyDescent="0.2">
      <c r="B52" s="26"/>
      <c r="C52" s="11"/>
      <c r="D52" s="27"/>
    </row>
    <row r="53" spans="2:4" x14ac:dyDescent="0.2">
      <c r="B53" s="33"/>
      <c r="C53" s="34" t="s">
        <v>24</v>
      </c>
      <c r="D53" s="35">
        <f>+D51-D50</f>
        <v>0.48177055551631209</v>
      </c>
    </row>
  </sheetData>
  <mergeCells count="1">
    <mergeCell ref="E35:F35"/>
  </mergeCells>
  <pageMargins left="0.75" right="0.75" top="1" bottom="1" header="0.5" footer="0.5"/>
  <pageSetup paperSize="9"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Prob</vt:lpstr>
      <vt:lpstr>Hoja1</vt:lpstr>
    </vt:vector>
  </TitlesOfParts>
  <Company>Arte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  Terán Carreón</dc:creator>
  <cp:lastModifiedBy>José Antonio Terán Carreón</cp:lastModifiedBy>
  <dcterms:created xsi:type="dcterms:W3CDTF">2015-01-29T20:26:24Z</dcterms:created>
  <dcterms:modified xsi:type="dcterms:W3CDTF">2018-07-19T14:47:09Z</dcterms:modified>
</cp:coreProperties>
</file>