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br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GESTIÓN DE FINANZAS_Municipales\GFPM-GA\GFPM-GA_información_academica\GFPM-GA_unidades\FINAN_U2\FINAN_U2_tarea\"/>
    </mc:Choice>
  </mc:AlternateContent>
  <bookViews>
    <workbookView xWindow="0" yWindow="0" windowWidth="28800" windowHeight="13425" tabRatio="785" activeTab="2"/>
  </bookViews>
  <sheets>
    <sheet name="CARÁTULA" sheetId="47" r:id="rId1"/>
    <sheet name="REGISTRO FUENTES Y USOS" sheetId="35" r:id="rId2"/>
    <sheet name="PROG. EJECUCIÓN PRESUPUESTARIA" sheetId="46" r:id="rId3"/>
  </sheets>
  <calcPr calcId="152511"/>
  <fileRecoveryPr autoRecover="0"/>
</workbook>
</file>

<file path=xl/calcChain.xml><?xml version="1.0" encoding="utf-8"?>
<calcChain xmlns="http://schemas.openxmlformats.org/spreadsheetml/2006/main">
  <c r="G69" i="35" l="1"/>
  <c r="G78" i="35"/>
  <c r="G27" i="35"/>
  <c r="O82" i="46"/>
  <c r="O88" i="46"/>
  <c r="O87" i="46"/>
  <c r="O86" i="46"/>
  <c r="O85" i="46"/>
  <c r="O84" i="46"/>
  <c r="O83" i="46"/>
  <c r="O81" i="46"/>
  <c r="O80" i="46"/>
  <c r="O79" i="46"/>
  <c r="O78" i="46"/>
  <c r="O77" i="46"/>
  <c r="O76" i="46"/>
  <c r="O75" i="46"/>
  <c r="O74" i="46"/>
  <c r="O73" i="46"/>
  <c r="O72" i="46"/>
  <c r="O71" i="46"/>
  <c r="O70" i="46"/>
  <c r="O69" i="46"/>
  <c r="O68" i="46"/>
  <c r="O67" i="46"/>
  <c r="O66" i="46"/>
  <c r="O65" i="46"/>
  <c r="O64" i="46"/>
  <c r="O63" i="46"/>
  <c r="O62" i="46"/>
  <c r="O61" i="46"/>
  <c r="O60" i="46"/>
  <c r="O59" i="46"/>
  <c r="O58" i="46"/>
  <c r="O57" i="46"/>
  <c r="O56" i="46"/>
  <c r="O55" i="46"/>
  <c r="O54" i="46"/>
  <c r="O53" i="46"/>
  <c r="O52" i="46"/>
  <c r="O51" i="46"/>
  <c r="O50" i="46"/>
  <c r="O49" i="46"/>
  <c r="O48" i="46"/>
  <c r="O47" i="46"/>
  <c r="O46" i="46"/>
  <c r="O45" i="46"/>
  <c r="O44" i="46"/>
  <c r="O43" i="46"/>
  <c r="O42" i="46"/>
  <c r="O41" i="46"/>
  <c r="O40" i="46"/>
  <c r="O39" i="46"/>
  <c r="O38" i="46"/>
  <c r="O37" i="46"/>
  <c r="O36" i="46"/>
  <c r="O35" i="46"/>
  <c r="O34" i="46"/>
  <c r="O33" i="46"/>
  <c r="O32" i="46"/>
  <c r="O31" i="46"/>
  <c r="O30" i="46"/>
  <c r="O29" i="46"/>
  <c r="O28" i="46"/>
  <c r="O27" i="46"/>
  <c r="O26" i="46"/>
  <c r="O25" i="46"/>
  <c r="O24" i="46"/>
  <c r="O23" i="46"/>
  <c r="O22" i="46"/>
  <c r="O21" i="46"/>
  <c r="O20" i="46"/>
  <c r="O19" i="46"/>
  <c r="O18" i="46"/>
  <c r="O17" i="46"/>
  <c r="O16" i="46"/>
  <c r="O15" i="46"/>
  <c r="O14" i="46"/>
  <c r="O13" i="46"/>
  <c r="O12" i="46"/>
  <c r="O11" i="46"/>
  <c r="O10" i="46"/>
  <c r="O9" i="46"/>
  <c r="O8" i="46"/>
  <c r="O7" i="46"/>
  <c r="O6" i="46"/>
  <c r="O5" i="46"/>
  <c r="E24" i="35" l="1"/>
  <c r="B48" i="35"/>
  <c r="B24" i="35"/>
  <c r="F89" i="35" l="1"/>
  <c r="E89" i="35"/>
  <c r="D89" i="35"/>
  <c r="C89" i="35"/>
  <c r="B89" i="35"/>
  <c r="G91" i="35"/>
  <c r="G90" i="35"/>
  <c r="G88" i="35"/>
  <c r="G77" i="35"/>
  <c r="G40" i="35"/>
  <c r="G39" i="35"/>
  <c r="F38" i="35"/>
  <c r="F24" i="35" s="1"/>
  <c r="E38" i="35"/>
  <c r="D38" i="35"/>
  <c r="C38" i="35"/>
  <c r="C24" i="35" s="1"/>
  <c r="C48" i="35" s="1"/>
  <c r="B38" i="35"/>
  <c r="G37" i="35"/>
  <c r="F66" i="35"/>
  <c r="E66" i="35"/>
  <c r="D66" i="35"/>
  <c r="C66" i="35"/>
  <c r="B66" i="35"/>
  <c r="F15" i="35"/>
  <c r="E15" i="35"/>
  <c r="D15" i="35"/>
  <c r="C15" i="35"/>
  <c r="B15" i="35"/>
  <c r="O89" i="46" l="1"/>
  <c r="N89" i="46"/>
  <c r="M89" i="46"/>
  <c r="L89" i="46"/>
  <c r="K89" i="46"/>
  <c r="J89" i="46"/>
  <c r="I89" i="46"/>
  <c r="H89" i="46"/>
  <c r="G89" i="46"/>
  <c r="F89" i="46"/>
  <c r="E89" i="46"/>
  <c r="D89" i="46"/>
  <c r="C89" i="46"/>
  <c r="G67" i="35" l="1"/>
  <c r="G16" i="35"/>
  <c r="G70" i="35" l="1"/>
  <c r="G19" i="35"/>
  <c r="F94" i="35" l="1"/>
  <c r="E94" i="35"/>
  <c r="D94" i="35"/>
  <c r="C94" i="35"/>
  <c r="B94" i="35"/>
  <c r="F83" i="35"/>
  <c r="E83" i="35"/>
  <c r="D83" i="35"/>
  <c r="C83" i="35"/>
  <c r="B83" i="35"/>
  <c r="F79" i="35"/>
  <c r="F75" i="35" s="1"/>
  <c r="E79" i="35"/>
  <c r="E75" i="35" s="1"/>
  <c r="D79" i="35"/>
  <c r="C79" i="35"/>
  <c r="B79" i="35"/>
  <c r="F72" i="35"/>
  <c r="E72" i="35"/>
  <c r="D72" i="35"/>
  <c r="C72" i="35"/>
  <c r="B72" i="35"/>
  <c r="F58" i="35"/>
  <c r="E58" i="35"/>
  <c r="D58" i="35"/>
  <c r="C58" i="35"/>
  <c r="B58" i="35"/>
  <c r="F43" i="35"/>
  <c r="E43" i="35"/>
  <c r="D43" i="35"/>
  <c r="D24" i="35" s="1"/>
  <c r="C43" i="35"/>
  <c r="D36" i="35"/>
  <c r="F32" i="35"/>
  <c r="E32" i="35"/>
  <c r="D32" i="35"/>
  <c r="C32" i="35"/>
  <c r="F28" i="35"/>
  <c r="E28" i="35"/>
  <c r="D28" i="35"/>
  <c r="C28" i="35"/>
  <c r="F21" i="35"/>
  <c r="E21" i="35"/>
  <c r="D21" i="35"/>
  <c r="C21" i="35"/>
  <c r="F7" i="35"/>
  <c r="E7" i="35"/>
  <c r="D7" i="35"/>
  <c r="C7" i="35"/>
  <c r="B43" i="35"/>
  <c r="B32" i="35"/>
  <c r="B28" i="35"/>
  <c r="B21" i="35"/>
  <c r="B7" i="35"/>
  <c r="B75" i="35" l="1"/>
  <c r="E57" i="35"/>
  <c r="C75" i="35"/>
  <c r="F57" i="35"/>
  <c r="D75" i="35"/>
  <c r="B57" i="35"/>
  <c r="C57" i="35"/>
  <c r="D57" i="35"/>
  <c r="C6" i="35"/>
  <c r="E6" i="35"/>
  <c r="F6" i="35"/>
  <c r="B6" i="35"/>
  <c r="D6" i="35"/>
  <c r="C4" i="35" l="1"/>
  <c r="D4" i="35" s="1"/>
  <c r="E4" i="35" s="1"/>
  <c r="F4" i="35" s="1"/>
  <c r="B55" i="35" s="1"/>
  <c r="G98" i="35"/>
  <c r="G97" i="35"/>
  <c r="G96" i="35"/>
  <c r="G95" i="35"/>
  <c r="G93" i="35"/>
  <c r="G92" i="35"/>
  <c r="G89" i="35" s="1"/>
  <c r="G87" i="35"/>
  <c r="G86" i="35"/>
  <c r="G85" i="35"/>
  <c r="G84" i="35"/>
  <c r="G82" i="35"/>
  <c r="G81" i="35"/>
  <c r="G80" i="35"/>
  <c r="G76" i="35"/>
  <c r="G74" i="35"/>
  <c r="G73" i="35"/>
  <c r="G71" i="35"/>
  <c r="G68" i="35"/>
  <c r="G66" i="35" s="1"/>
  <c r="G65" i="35"/>
  <c r="G64" i="35"/>
  <c r="G63" i="35"/>
  <c r="G62" i="35"/>
  <c r="G61" i="35"/>
  <c r="G60" i="35"/>
  <c r="G59" i="35"/>
  <c r="G8" i="35"/>
  <c r="G9" i="35"/>
  <c r="G10" i="35"/>
  <c r="G11" i="35"/>
  <c r="G45" i="35"/>
  <c r="G35" i="35"/>
  <c r="G31" i="35"/>
  <c r="G26" i="35"/>
  <c r="G20" i="35"/>
  <c r="G17" i="35"/>
  <c r="G15" i="35" s="1"/>
  <c r="G13" i="35"/>
  <c r="G12" i="35"/>
  <c r="G14" i="35"/>
  <c r="G21" i="35"/>
  <c r="G47" i="35"/>
  <c r="G46" i="35"/>
  <c r="G44" i="35"/>
  <c r="G42" i="35"/>
  <c r="G41" i="35"/>
  <c r="G36" i="35"/>
  <c r="G34" i="35"/>
  <c r="G33" i="35"/>
  <c r="G30" i="35"/>
  <c r="G29" i="35"/>
  <c r="G25" i="35"/>
  <c r="G23" i="35"/>
  <c r="G22" i="35"/>
  <c r="G5" i="35"/>
  <c r="G38" i="35" l="1"/>
  <c r="G24" i="35" s="1"/>
  <c r="G48" i="35" s="1"/>
  <c r="G72" i="35"/>
  <c r="G28" i="35"/>
  <c r="G58" i="35"/>
  <c r="G79" i="35"/>
  <c r="G75" i="35" s="1"/>
  <c r="G83" i="35"/>
  <c r="G94" i="35"/>
  <c r="C55" i="35"/>
  <c r="G32" i="35"/>
  <c r="G43" i="35"/>
  <c r="G7" i="35"/>
  <c r="G6" i="35" s="1"/>
  <c r="G57" i="35" l="1"/>
  <c r="C5" i="35"/>
  <c r="D55" i="35"/>
  <c r="E55" i="35" l="1"/>
  <c r="D5" i="35" l="1"/>
  <c r="D48" i="35" s="1"/>
  <c r="F55" i="35"/>
  <c r="E5" i="35" l="1"/>
  <c r="E48" i="35" s="1"/>
  <c r="F5" i="35" l="1"/>
  <c r="F48" i="35" s="1"/>
  <c r="B56" i="35" l="1"/>
  <c r="B99" i="35" l="1"/>
  <c r="C56" i="35" s="1"/>
  <c r="C99" i="35" s="1"/>
  <c r="G56" i="35"/>
  <c r="G99" i="35" l="1"/>
  <c r="D56" i="35" l="1"/>
  <c r="D99" i="35" s="1"/>
  <c r="E56" i="35" l="1"/>
  <c r="E99" i="35" s="1"/>
  <c r="F56" i="35" l="1"/>
  <c r="F99" i="35" s="1"/>
</calcChain>
</file>

<file path=xl/sharedStrings.xml><?xml version="1.0" encoding="utf-8"?>
<sst xmlns="http://schemas.openxmlformats.org/spreadsheetml/2006/main" count="334" uniqueCount="253">
  <si>
    <t>TOTAL</t>
  </si>
  <si>
    <t>(En Bolivianos)</t>
  </si>
  <si>
    <t>Lunes</t>
  </si>
  <si>
    <t>Martes</t>
  </si>
  <si>
    <t>Miercoles</t>
  </si>
  <si>
    <t>Jueves</t>
  </si>
  <si>
    <t>Viernes</t>
  </si>
  <si>
    <t>Total</t>
  </si>
  <si>
    <t>REPORTES</t>
  </si>
  <si>
    <t>DETALLE</t>
  </si>
  <si>
    <t>TOTAL FUENTES</t>
  </si>
  <si>
    <t xml:space="preserve">  Impuestos Municipales</t>
  </si>
  <si>
    <t xml:space="preserve">   A la Transferencia de Inmuebles</t>
  </si>
  <si>
    <t xml:space="preserve">   A la Transferencia de Vehículos Automotores</t>
  </si>
  <si>
    <t xml:space="preserve">  Transferencias Corrientes</t>
  </si>
  <si>
    <t xml:space="preserve">  Ingresos de Capital</t>
  </si>
  <si>
    <t>Traspasos de Otras Cuentas</t>
  </si>
  <si>
    <t xml:space="preserve">   Créditos Externos</t>
  </si>
  <si>
    <t xml:space="preserve">   Créditos Internos</t>
  </si>
  <si>
    <t>TOTAL USOS</t>
  </si>
  <si>
    <t>Servicios Personales</t>
  </si>
  <si>
    <t>Deuda Externa</t>
  </si>
  <si>
    <t xml:space="preserve">  Comisiones</t>
  </si>
  <si>
    <t>Deuda Interna</t>
  </si>
  <si>
    <t>Otros Gastos</t>
  </si>
  <si>
    <t xml:space="preserve">  Proyectos de Inversión</t>
  </si>
  <si>
    <t>Activos Exigibles</t>
  </si>
  <si>
    <t xml:space="preserve">  Fondos Rotativos (Cajas Chicas)</t>
  </si>
  <si>
    <t xml:space="preserve">  Fondos en Avance</t>
  </si>
  <si>
    <r>
      <t>Saldo Disponible:</t>
    </r>
    <r>
      <rPr>
        <sz val="10"/>
        <color rgb="FFFF0000"/>
        <rFont val="Arial"/>
        <family val="2"/>
      </rPr>
      <t xml:space="preserve"> LIBRO BANCO + CREDITOS DEL DIA  /  </t>
    </r>
    <r>
      <rPr>
        <sz val="10"/>
        <rFont val="Arial"/>
        <family val="2"/>
      </rPr>
      <t>Otra Opción</t>
    </r>
    <r>
      <rPr>
        <sz val="10"/>
        <color rgb="FFFF0000"/>
        <rFont val="Arial"/>
        <family val="2"/>
      </rPr>
      <t>:  RFotoConciliacionL</t>
    </r>
  </si>
  <si>
    <r>
      <t xml:space="preserve">Reporte: </t>
    </r>
    <r>
      <rPr>
        <sz val="10"/>
        <color rgb="FFFF0000"/>
        <rFont val="Arial"/>
        <family val="2"/>
      </rPr>
      <t>Reporte del RUAT - Usuario Consulta</t>
    </r>
  </si>
  <si>
    <r>
      <t xml:space="preserve">Venta de Servicios: </t>
    </r>
    <r>
      <rPr>
        <sz val="10"/>
        <color rgb="FFFF0000"/>
        <rFont val="Arial"/>
        <family val="2"/>
      </rPr>
      <t xml:space="preserve">Extracto Bancario de Movimientos sale de UNINET </t>
    </r>
  </si>
  <si>
    <r>
      <rPr>
        <sz val="10"/>
        <rFont val="Arial"/>
        <family val="2"/>
      </rPr>
      <t>Otros Ingresos</t>
    </r>
    <r>
      <rPr>
        <sz val="10"/>
        <color rgb="FFFF0000"/>
        <rFont val="Arial"/>
        <family val="2"/>
      </rPr>
      <t xml:space="preserve">:  Extracto Bancario de Movimientos sale de UNINET
</t>
    </r>
    <r>
      <rPr>
        <sz val="10"/>
        <rFont val="Arial"/>
        <family val="2"/>
      </rPr>
      <t xml:space="preserve"> Revisar tambien</t>
    </r>
    <r>
      <rPr>
        <sz val="10"/>
        <color rgb="FFFF0000"/>
        <rFont val="Arial"/>
        <family val="2"/>
      </rPr>
      <t xml:space="preserve"> RRecEjecucionRecursos </t>
    </r>
  </si>
  <si>
    <r>
      <t xml:space="preserve">Coparticipación: </t>
    </r>
    <r>
      <rPr>
        <sz val="10"/>
        <color rgb="FFFF0000"/>
        <rFont val="Arial"/>
        <family val="2"/>
      </rPr>
      <t>RRecEjecucionRecursos  Y/O Extracto de Movimientos saldos de UNINET</t>
    </r>
  </si>
  <si>
    <r>
      <t xml:space="preserve">IDH: </t>
    </r>
    <r>
      <rPr>
        <sz val="10"/>
        <color rgb="FFFF0000"/>
        <rFont val="Arial"/>
        <family val="2"/>
      </rPr>
      <t>RRecEjecucionRecursos  Y/O Extracto de Movimientos sale de UNINET</t>
    </r>
  </si>
  <si>
    <r>
      <rPr>
        <sz val="10"/>
        <rFont val="Arial"/>
        <family val="2"/>
      </rPr>
      <t xml:space="preserve">Reporte de Priorizaciones por entidad: </t>
    </r>
    <r>
      <rPr>
        <sz val="10"/>
        <color rgb="FFFF0000"/>
        <rFont val="Arial"/>
        <family val="2"/>
      </rPr>
      <t xml:space="preserve"> RPagPriorizacionesEntidad
</t>
    </r>
    <r>
      <rPr>
        <sz val="10"/>
        <rFont val="Arial"/>
        <family val="2"/>
      </rPr>
      <t>Gasto de Funcionamiento</t>
    </r>
    <r>
      <rPr>
        <sz val="10"/>
        <color rgb="FFFF0000"/>
        <rFont val="Arial"/>
        <family val="2"/>
      </rPr>
      <t xml:space="preserve">: Devengado por Categoria Programatica Detallado: REgaC31Xcatpro 
</t>
    </r>
    <r>
      <rPr>
        <sz val="10"/>
        <rFont val="Arial"/>
        <family val="2"/>
      </rPr>
      <t>Conciliar con  Reporte de Libro Banco</t>
    </r>
  </si>
  <si>
    <r>
      <t>Deuda Externa:</t>
    </r>
    <r>
      <rPr>
        <sz val="10"/>
        <color rgb="FFFF0000"/>
        <rFont val="Arial"/>
        <family val="2"/>
      </rPr>
      <t xml:space="preserve"> Libro Banco / SAIDS - Estado de Cuenta BCB</t>
    </r>
  </si>
  <si>
    <r>
      <t xml:space="preserve">Deuda Interna: </t>
    </r>
    <r>
      <rPr>
        <sz val="10"/>
        <color rgb="FFFF0000"/>
        <rFont val="Arial"/>
        <family val="2"/>
      </rPr>
      <t>Libro Banco / SAID</t>
    </r>
  </si>
  <si>
    <r>
      <t xml:space="preserve">Traspasos: </t>
    </r>
    <r>
      <rPr>
        <sz val="10"/>
        <color rgb="FFFF0000"/>
        <rFont val="Arial"/>
        <family val="2"/>
      </rPr>
      <t>Reporte de Libro Banco / TEC</t>
    </r>
  </si>
  <si>
    <r>
      <rPr>
        <sz val="10"/>
        <rFont val="Arial"/>
        <family val="2"/>
      </rPr>
      <t xml:space="preserve">Reporte de Priorizaciones por entidad: </t>
    </r>
    <r>
      <rPr>
        <sz val="10"/>
        <color rgb="FFFF0000"/>
        <rFont val="Arial"/>
        <family val="2"/>
      </rPr>
      <t xml:space="preserve"> RPagPriorizacionesEntidad
</t>
    </r>
    <r>
      <rPr>
        <sz val="10"/>
        <rFont val="Arial"/>
        <family val="2"/>
      </rPr>
      <t>Gasto de Proyectos de Inversión</t>
    </r>
    <r>
      <rPr>
        <sz val="10"/>
        <color rgb="FFFF0000"/>
        <rFont val="Arial"/>
        <family val="2"/>
      </rPr>
      <t xml:space="preserve">: Devengado por Categoria Programatica Detallado: REgaC31Xcatpro 
</t>
    </r>
    <r>
      <rPr>
        <sz val="10"/>
        <rFont val="Arial"/>
        <family val="2"/>
      </rPr>
      <t>Conciliar con  Reporte de Libro Banco</t>
    </r>
  </si>
  <si>
    <r>
      <t xml:space="preserve">Reporte de Priorizaciones por entidad: </t>
    </r>
    <r>
      <rPr>
        <sz val="10"/>
        <color rgb="FFFF0000"/>
        <rFont val="Arial"/>
        <family val="2"/>
      </rPr>
      <t xml:space="preserve"> RPagPriorizacionesEntidad</t>
    </r>
  </si>
  <si>
    <t>Reporte de Libro Banco: R_CBA_CONLIBRO</t>
  </si>
  <si>
    <t>REGISTRO DIARIO DE FUENTES Y USOS</t>
  </si>
  <si>
    <t>GESTIÓN:</t>
  </si>
  <si>
    <t>OCT-2017</t>
  </si>
  <si>
    <t>1era Semana</t>
  </si>
  <si>
    <t>Dis. de Cuentas de Pasivos (Deuda Flotante)</t>
  </si>
  <si>
    <t>2da Semana</t>
  </si>
  <si>
    <t xml:space="preserve">  Venta de Bienes y Servicios</t>
  </si>
  <si>
    <t xml:space="preserve">   Coparticipación de Impuestos Nacionales</t>
  </si>
  <si>
    <t xml:space="preserve">   Coparticipación IDH</t>
  </si>
  <si>
    <t>SALDO INICIAL CUM</t>
  </si>
  <si>
    <t>SALDO FINAL CUM</t>
  </si>
  <si>
    <t xml:space="preserve">   A la Propiedad de Bienes Inmuebles </t>
  </si>
  <si>
    <t xml:space="preserve">   A la Propiedad de Vehículos Automotores </t>
  </si>
  <si>
    <t>Descripción Objeto del Gasto</t>
  </si>
  <si>
    <t>Junio</t>
  </si>
  <si>
    <t>Julio</t>
  </si>
  <si>
    <t>Agosto</t>
  </si>
  <si>
    <t>Septiembre</t>
  </si>
  <si>
    <t>Octubre</t>
  </si>
  <si>
    <t>Noviembre</t>
  </si>
  <si>
    <t>Diciembre</t>
  </si>
  <si>
    <t>1.1.2.20</t>
  </si>
  <si>
    <t>Bono de Antigûedad</t>
  </si>
  <si>
    <t>1.1.3.10</t>
  </si>
  <si>
    <t>Bono de Frontera</t>
  </si>
  <si>
    <t>1.1.4</t>
  </si>
  <si>
    <t>Aguinaldos</t>
  </si>
  <si>
    <t>1.1.6</t>
  </si>
  <si>
    <t>Asignaciones Familiares</t>
  </si>
  <si>
    <t>1.1.7</t>
  </si>
  <si>
    <t>Sueldos</t>
  </si>
  <si>
    <t>1.3.1.10</t>
  </si>
  <si>
    <t>Régimen de Corto Plazo (Salud)</t>
  </si>
  <si>
    <t>1.3.1.20</t>
  </si>
  <si>
    <t>1.3.1.31</t>
  </si>
  <si>
    <t>Aporte Patronal Solidario 3%</t>
  </si>
  <si>
    <t>1.3.2</t>
  </si>
  <si>
    <t>Aporte Patronal para Vivienda</t>
  </si>
  <si>
    <t>2.1.1</t>
  </si>
  <si>
    <t>Comunicaciones</t>
  </si>
  <si>
    <t>2.1.2</t>
  </si>
  <si>
    <t>Energía Eléctrica</t>
  </si>
  <si>
    <t>2.1.3</t>
  </si>
  <si>
    <t>Agua</t>
  </si>
  <si>
    <t>2.1.4</t>
  </si>
  <si>
    <t>2.1.5</t>
  </si>
  <si>
    <t>Gas Domiciliario</t>
  </si>
  <si>
    <t>2.1.6</t>
  </si>
  <si>
    <t>2.2.1.10</t>
  </si>
  <si>
    <t>Pasajes al Interior del País</t>
  </si>
  <si>
    <t>2.2.1.20</t>
  </si>
  <si>
    <t>Pasajes al Exterior del País</t>
  </si>
  <si>
    <t>2.2.2.10</t>
  </si>
  <si>
    <t>Viáticos por Viajes al Interior del País</t>
  </si>
  <si>
    <t>2.2.2.20</t>
  </si>
  <si>
    <t>Viáticos por Viajes al Exterior del País</t>
  </si>
  <si>
    <t>2.2.3</t>
  </si>
  <si>
    <t>Fletes y Almacenamiento</t>
  </si>
  <si>
    <t>2.2.5</t>
  </si>
  <si>
    <t>Seguros</t>
  </si>
  <si>
    <t>2.2.6</t>
  </si>
  <si>
    <t>Transporte de Personal</t>
  </si>
  <si>
    <t>2.3.1</t>
  </si>
  <si>
    <t>2.3.2</t>
  </si>
  <si>
    <t>Alquiler de Equipos y Maquinarias</t>
  </si>
  <si>
    <t>2.3.4</t>
  </si>
  <si>
    <t>Otros Alquileres</t>
  </si>
  <si>
    <t>2.4.1.10</t>
  </si>
  <si>
    <t>Mantenimiento y Reparación de Inmuebles</t>
  </si>
  <si>
    <t>2.4.1.20</t>
  </si>
  <si>
    <t>2.4.1.30</t>
  </si>
  <si>
    <t>Mantenimiento y Reparación de Muebles y Enseres</t>
  </si>
  <si>
    <t>2.4.3</t>
  </si>
  <si>
    <t>Otros Gastos por Concepto de Instalación, Mantenimiento y Reparación</t>
  </si>
  <si>
    <t>2.5.1.20</t>
  </si>
  <si>
    <t>2.5.2.10</t>
  </si>
  <si>
    <t>Consultorías por Producto</t>
  </si>
  <si>
    <t>2.5.2.20</t>
  </si>
  <si>
    <t>2.5.3</t>
  </si>
  <si>
    <t>Comisiones y Gastos Bancarios</t>
  </si>
  <si>
    <t>2.5.4</t>
  </si>
  <si>
    <t>Lavandería, Limpieza e Higiene</t>
  </si>
  <si>
    <t>2.5.5</t>
  </si>
  <si>
    <t>Publicidad</t>
  </si>
  <si>
    <t>2.5.6</t>
  </si>
  <si>
    <t>Servicios de Imprenta, Fotocopiado y Fotográficos</t>
  </si>
  <si>
    <t>2.5.7</t>
  </si>
  <si>
    <t>Capacitación del Personal</t>
  </si>
  <si>
    <t>2.5.9</t>
  </si>
  <si>
    <t>Servicios Manuales</t>
  </si>
  <si>
    <t>2.6.2</t>
  </si>
  <si>
    <t>Gastos Judiciales</t>
  </si>
  <si>
    <t>2.6.6.10</t>
  </si>
  <si>
    <t>Servicios Públicos</t>
  </si>
  <si>
    <t>2.6.9.10</t>
  </si>
  <si>
    <t>Gastos de Representación</t>
  </si>
  <si>
    <t>2.6.9.30</t>
  </si>
  <si>
    <t>Pago por Trabajos Dirigidos y Pasantías</t>
  </si>
  <si>
    <t>2.6.9.90</t>
  </si>
  <si>
    <t>Otros</t>
  </si>
  <si>
    <t>3.1.1.10</t>
  </si>
  <si>
    <t>3.1.1.20</t>
  </si>
  <si>
    <t>Gastos por Alimentación y Otros Similares</t>
  </si>
  <si>
    <t>3.1.3</t>
  </si>
  <si>
    <t>Productos Agrícolas, Pecuarios y Forestales</t>
  </si>
  <si>
    <t>3.2.1</t>
  </si>
  <si>
    <t>Papel</t>
  </si>
  <si>
    <t>3.2.2</t>
  </si>
  <si>
    <t>Productos de Artes Gráficas</t>
  </si>
  <si>
    <t>3.2.3</t>
  </si>
  <si>
    <t>Libros, Manuales y Revistas</t>
  </si>
  <si>
    <t>3.2.5</t>
  </si>
  <si>
    <t>Periódicos y Boletines</t>
  </si>
  <si>
    <t>3.3.2</t>
  </si>
  <si>
    <t>Confecciones Textiles</t>
  </si>
  <si>
    <t>3.3.3</t>
  </si>
  <si>
    <t>Prendas de Vestir</t>
  </si>
  <si>
    <t>3.3.4</t>
  </si>
  <si>
    <t>Calzados</t>
  </si>
  <si>
    <t>3.4.1.10</t>
  </si>
  <si>
    <t>Combustibles, Lubricantes y Derivados para Consumo</t>
  </si>
  <si>
    <t>3.4.2</t>
  </si>
  <si>
    <t>Productos Químicos y Farmacéuticos</t>
  </si>
  <si>
    <t>3.4.3</t>
  </si>
  <si>
    <t>Llantas y Neumáticos</t>
  </si>
  <si>
    <t>3.4.4</t>
  </si>
  <si>
    <t>Productos de Cuero y Caucho</t>
  </si>
  <si>
    <t>3.4.5</t>
  </si>
  <si>
    <t>Productos de Minerales no Metálicos y Plásticos</t>
  </si>
  <si>
    <t>3.4.6</t>
  </si>
  <si>
    <t>Productos Metálicos</t>
  </si>
  <si>
    <t>3.4.8</t>
  </si>
  <si>
    <t>Herramientas Menores</t>
  </si>
  <si>
    <t>3.9.1</t>
  </si>
  <si>
    <t>3.9.4</t>
  </si>
  <si>
    <t>Instrumental Menor Médico-Quirúrgico</t>
  </si>
  <si>
    <t>3.9.5</t>
  </si>
  <si>
    <t>3.9.7</t>
  </si>
  <si>
    <t>3.9.8</t>
  </si>
  <si>
    <t>Otros Repuestos y Accesorios</t>
  </si>
  <si>
    <t>4.1.1</t>
  </si>
  <si>
    <t>Edificios</t>
  </si>
  <si>
    <t>4.1.2</t>
  </si>
  <si>
    <t>Tierras y Terrenos</t>
  </si>
  <si>
    <t>4.3.1.10</t>
  </si>
  <si>
    <t>Equipo de Oficina y Muebles</t>
  </si>
  <si>
    <t>4.3.1.20</t>
  </si>
  <si>
    <t>Equipo de Computación</t>
  </si>
  <si>
    <t>4.3.5</t>
  </si>
  <si>
    <t>Equipo de Comunicación</t>
  </si>
  <si>
    <t>4.3.7</t>
  </si>
  <si>
    <t>Otra Maquinaria y Equipo</t>
  </si>
  <si>
    <t>4.9.1</t>
  </si>
  <si>
    <t>Activos Intangibles</t>
  </si>
  <si>
    <t>7.9.2</t>
  </si>
  <si>
    <t>8.5.1</t>
  </si>
  <si>
    <t>Tasas</t>
  </si>
  <si>
    <t>8.5.2</t>
  </si>
  <si>
    <t>Derechos</t>
  </si>
  <si>
    <t>8.5.4</t>
  </si>
  <si>
    <t>Multas</t>
  </si>
  <si>
    <t>9.6.2</t>
  </si>
  <si>
    <t>Devoluciones</t>
  </si>
  <si>
    <t>Codigo</t>
  </si>
  <si>
    <t>Prima de Riesgo Profesional Régimen de LP</t>
  </si>
  <si>
    <t>Telefonía</t>
  </si>
  <si>
    <t>Internet</t>
  </si>
  <si>
    <t>Alquiler de Inmuebles</t>
  </si>
  <si>
    <t>Mantenimiento y Reparación de Vehículos, Maquinaria y Equipos</t>
  </si>
  <si>
    <t>Gastos Especializados por Atención Médica y Otros</t>
  </si>
  <si>
    <t>Consultores Individuales de Línea</t>
  </si>
  <si>
    <t>Gastos por Refrigerios al Personal Permanente, Eventual y Consultores Individuales de Línea de las Instituciones Públicas</t>
  </si>
  <si>
    <t>Material de Limpieza e Higiene</t>
  </si>
  <si>
    <t>Útiles de Escritorio y Oficina</t>
  </si>
  <si>
    <t>Útiles y Materiales Eléctricos</t>
  </si>
  <si>
    <t>Transferencias Corrientes a Gobiernos Extranjeros y Organis­mos In­terna­cionales por Cuotas Extraordinarias</t>
  </si>
  <si>
    <t>Enero</t>
  </si>
  <si>
    <t>Febrero</t>
  </si>
  <si>
    <t>Marzo</t>
  </si>
  <si>
    <t>Abril</t>
  </si>
  <si>
    <t>Mayo</t>
  </si>
  <si>
    <t>4.2.3.10</t>
  </si>
  <si>
    <t>Construcciones y Mejoras de Bienes de Dominio Público</t>
  </si>
  <si>
    <t xml:space="preserve">  Tasas, Patentes</t>
  </si>
  <si>
    <t xml:space="preserve">  Otros Ingresos (Inc. Donaciones)</t>
  </si>
  <si>
    <t>Servicios No Personales</t>
  </si>
  <si>
    <t>Materiales y Suministros</t>
  </si>
  <si>
    <t>Inversión Social (Gasto Elegible)</t>
  </si>
  <si>
    <t>Gasto de Inversión</t>
  </si>
  <si>
    <t xml:space="preserve">  Servicios Personales</t>
  </si>
  <si>
    <t xml:space="preserve">  Materiales y Suministros</t>
  </si>
  <si>
    <t xml:space="preserve">  Otros de Capital</t>
  </si>
  <si>
    <t>Emisión de Bonos</t>
  </si>
  <si>
    <t>Vencimiento de Bonos</t>
  </si>
  <si>
    <t>Créditos</t>
  </si>
  <si>
    <t xml:space="preserve">  Interés </t>
  </si>
  <si>
    <t xml:space="preserve">  Amortización</t>
  </si>
  <si>
    <t>2.5.8</t>
  </si>
  <si>
    <t>Estudios e Inv. para Proy. de Inversión No Capitalizables</t>
  </si>
  <si>
    <t>4.6.2.10</t>
  </si>
  <si>
    <t>Consultoría por Producto para Cons. de Bienes Púb de Dominio Pub</t>
  </si>
  <si>
    <t>GRUPO:</t>
  </si>
  <si>
    <t>PARTICIPANTES:</t>
  </si>
  <si>
    <t>3.-</t>
  </si>
  <si>
    <t>4.-</t>
  </si>
  <si>
    <t>5.-</t>
  </si>
  <si>
    <t>1.-</t>
  </si>
  <si>
    <t>2.-</t>
  </si>
  <si>
    <t>PROGRAMACIÓN DE LA EJECUCION PRESUPUESTARIA</t>
  </si>
  <si>
    <t>DA: SECRETARÍA EJECUTIVA MUNICIPAL</t>
  </si>
  <si>
    <t>GESTIÓN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</si>
</sst>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\-mmm\-\y\y_)"/>
    <numFmt numFmtId="166" formatCode="#,##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3" fillId="2" borderId="10" xfId="0" applyFont="1" applyFill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left" vertical="center"/>
    </xf>
    <xf numFmtId="39" fontId="1" fillId="2" borderId="9" xfId="0" applyNumberFormat="1" applyFont="1" applyFill="1" applyBorder="1" applyAlignment="1" applyProtection="1">
      <alignment horizontal="left"/>
    </xf>
    <xf numFmtId="39" fontId="7" fillId="2" borderId="10" xfId="0" applyNumberFormat="1" applyFont="1" applyFill="1" applyBorder="1" applyAlignment="1" applyProtection="1">
      <alignment horizontal="left"/>
    </xf>
    <xf numFmtId="39" fontId="7" fillId="2" borderId="9" xfId="0" applyNumberFormat="1" applyFont="1" applyFill="1" applyBorder="1" applyAlignment="1" applyProtection="1">
      <alignment horizontal="left"/>
    </xf>
    <xf numFmtId="39" fontId="7" fillId="2" borderId="7" xfId="0" applyNumberFormat="1" applyFont="1" applyFill="1" applyBorder="1" applyAlignment="1" applyProtection="1">
      <alignment horizontal="left"/>
    </xf>
    <xf numFmtId="39" fontId="7" fillId="2" borderId="6" xfId="0" applyNumberFormat="1" applyFont="1" applyFill="1" applyBorder="1" applyAlignment="1" applyProtection="1">
      <alignment horizontal="left"/>
    </xf>
    <xf numFmtId="165" fontId="8" fillId="2" borderId="0" xfId="0" applyNumberFormat="1" applyFont="1" applyFill="1" applyAlignment="1" applyProtection="1">
      <alignment horizontal="left"/>
    </xf>
    <xf numFmtId="15" fontId="9" fillId="2" borderId="0" xfId="0" applyNumberFormat="1" applyFont="1" applyFill="1" applyProtection="1"/>
    <xf numFmtId="49" fontId="10" fillId="0" borderId="0" xfId="0" applyNumberFormat="1" applyFont="1" applyAlignment="1">
      <alignment horizontal="right"/>
    </xf>
    <xf numFmtId="0" fontId="10" fillId="0" borderId="0" xfId="0" applyFont="1"/>
    <xf numFmtId="17" fontId="9" fillId="2" borderId="0" xfId="0" applyNumberFormat="1" applyFont="1" applyFill="1" applyAlignment="1" applyProtection="1"/>
    <xf numFmtId="0" fontId="9" fillId="2" borderId="0" xfId="0" applyFont="1" applyFill="1" applyAlignment="1" applyProtection="1"/>
    <xf numFmtId="39" fontId="9" fillId="2" borderId="0" xfId="0" applyNumberFormat="1" applyFont="1" applyFill="1" applyAlignment="1" applyProtection="1">
      <alignment horizontal="right" vertical="center"/>
    </xf>
    <xf numFmtId="49" fontId="9" fillId="2" borderId="0" xfId="0" applyNumberFormat="1" applyFont="1" applyFill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/>
    </xf>
    <xf numFmtId="16" fontId="9" fillId="0" borderId="7" xfId="0" quotePrefix="1" applyNumberFormat="1" applyFont="1" applyFill="1" applyBorder="1" applyAlignment="1" applyProtection="1">
      <alignment horizontal="center"/>
    </xf>
    <xf numFmtId="16" fontId="10" fillId="0" borderId="0" xfId="0" applyNumberFormat="1" applyFont="1"/>
    <xf numFmtId="16" fontId="9" fillId="2" borderId="10" xfId="0" applyNumberFormat="1" applyFont="1" applyFill="1" applyBorder="1" applyAlignment="1">
      <alignment horizontal="left" vertical="center"/>
    </xf>
    <xf numFmtId="16" fontId="9" fillId="0" borderId="9" xfId="0" quotePrefix="1" applyNumberFormat="1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left"/>
    </xf>
    <xf numFmtId="166" fontId="9" fillId="0" borderId="5" xfId="0" applyNumberFormat="1" applyFont="1" applyFill="1" applyBorder="1" applyAlignment="1" applyProtection="1">
      <alignment horizontal="left" vertical="center"/>
    </xf>
    <xf numFmtId="0" fontId="13" fillId="0" borderId="0" xfId="0" applyFont="1"/>
    <xf numFmtId="0" fontId="12" fillId="2" borderId="10" xfId="0" applyFont="1" applyFill="1" applyBorder="1" applyAlignment="1" applyProtection="1">
      <alignment horizontal="left"/>
    </xf>
    <xf numFmtId="166" fontId="9" fillId="0" borderId="9" xfId="0" applyNumberFormat="1" applyFont="1" applyFill="1" applyBorder="1" applyAlignment="1" applyProtection="1">
      <alignment horizontal="left" vertical="center"/>
    </xf>
    <xf numFmtId="166" fontId="12" fillId="0" borderId="10" xfId="0" applyNumberFormat="1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left" vertical="center"/>
    </xf>
    <xf numFmtId="49" fontId="10" fillId="0" borderId="0" xfId="0" applyNumberFormat="1" applyFont="1" applyAlignment="1">
      <alignment horizontal="right" vertical="center" wrapText="1"/>
    </xf>
    <xf numFmtId="166" fontId="12" fillId="0" borderId="10" xfId="0" applyNumberFormat="1" applyFont="1" applyFill="1" applyBorder="1" applyAlignment="1" applyProtection="1">
      <alignment horizontal="left" vertical="center" wrapText="1"/>
    </xf>
    <xf numFmtId="166" fontId="12" fillId="0" borderId="9" xfId="0" applyNumberFormat="1" applyFont="1" applyFill="1" applyBorder="1" applyAlignment="1" applyProtection="1">
      <alignment horizontal="left" vertical="center"/>
    </xf>
    <xf numFmtId="166" fontId="12" fillId="0" borderId="9" xfId="0" applyNumberFormat="1" applyFont="1" applyFill="1" applyBorder="1" applyAlignment="1" applyProtection="1">
      <alignment horizontal="right"/>
    </xf>
    <xf numFmtId="166" fontId="14" fillId="0" borderId="9" xfId="0" applyNumberFormat="1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horizontal="left"/>
    </xf>
    <xf numFmtId="166" fontId="9" fillId="0" borderId="5" xfId="0" applyNumberFormat="1" applyFont="1" applyFill="1" applyBorder="1" applyProtection="1"/>
    <xf numFmtId="49" fontId="10" fillId="0" borderId="0" xfId="0" applyNumberFormat="1" applyFont="1" applyAlignment="1">
      <alignment horizontal="right" wrapText="1"/>
    </xf>
    <xf numFmtId="166" fontId="12" fillId="0" borderId="9" xfId="0" applyNumberFormat="1" applyFont="1" applyFill="1" applyBorder="1" applyAlignment="1" applyProtection="1">
      <alignment wrapText="1"/>
    </xf>
    <xf numFmtId="166" fontId="12" fillId="0" borderId="9" xfId="0" applyNumberFormat="1" applyFont="1" applyFill="1" applyBorder="1" applyAlignment="1" applyProtection="1">
      <alignment horizontal="left" vertical="center" wrapText="1"/>
    </xf>
    <xf numFmtId="166" fontId="12" fillId="0" borderId="9" xfId="0" applyNumberFormat="1" applyFont="1" applyFill="1" applyBorder="1" applyProtection="1"/>
    <xf numFmtId="166" fontId="12" fillId="0" borderId="9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left"/>
    </xf>
    <xf numFmtId="16" fontId="12" fillId="0" borderId="11" xfId="0" quotePrefix="1" applyNumberFormat="1" applyFont="1" applyFill="1" applyBorder="1" applyAlignment="1" applyProtection="1">
      <alignment horizontal="left" vertical="center"/>
    </xf>
    <xf numFmtId="0" fontId="11" fillId="0" borderId="0" xfId="0" applyFont="1" applyFill="1"/>
    <xf numFmtId="4" fontId="13" fillId="0" borderId="0" xfId="0" applyNumberFormat="1" applyFont="1" applyFill="1"/>
    <xf numFmtId="0" fontId="13" fillId="0" borderId="0" xfId="0" applyFont="1" applyFill="1"/>
    <xf numFmtId="16" fontId="12" fillId="0" borderId="0" xfId="0" quotePrefix="1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Alignment="1">
      <alignment horizontal="right"/>
    </xf>
    <xf numFmtId="16" fontId="9" fillId="2" borderId="8" xfId="0" applyNumberFormat="1" applyFont="1" applyFill="1" applyBorder="1" applyAlignment="1">
      <alignment horizontal="left" vertical="center"/>
    </xf>
    <xf numFmtId="39" fontId="7" fillId="2" borderId="5" xfId="0" applyNumberFormat="1" applyFont="1" applyFill="1" applyBorder="1" applyAlignment="1" applyProtection="1">
      <alignment horizontal="left"/>
    </xf>
    <xf numFmtId="0" fontId="1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3" fontId="7" fillId="2" borderId="9" xfId="0" applyNumberFormat="1" applyFont="1" applyFill="1" applyBorder="1" applyAlignment="1" applyProtection="1">
      <alignment horizontal="right"/>
    </xf>
    <xf numFmtId="3" fontId="7" fillId="2" borderId="7" xfId="0" applyNumberFormat="1" applyFont="1" applyFill="1" applyBorder="1" applyAlignment="1" applyProtection="1">
      <alignment horizontal="right"/>
    </xf>
    <xf numFmtId="3" fontId="9" fillId="2" borderId="11" xfId="0" applyNumberFormat="1" applyFont="1" applyFill="1" applyBorder="1" applyProtection="1"/>
    <xf numFmtId="3" fontId="9" fillId="2" borderId="5" xfId="0" applyNumberFormat="1" applyFont="1" applyFill="1" applyBorder="1" applyProtection="1"/>
    <xf numFmtId="3" fontId="9" fillId="2" borderId="9" xfId="0" applyNumberFormat="1" applyFont="1" applyFill="1" applyBorder="1" applyProtection="1"/>
    <xf numFmtId="3" fontId="12" fillId="2" borderId="9" xfId="0" applyNumberFormat="1" applyFont="1" applyFill="1" applyBorder="1" applyProtection="1"/>
    <xf numFmtId="3" fontId="12" fillId="2" borderId="9" xfId="0" applyNumberFormat="1" applyFont="1" applyFill="1" applyBorder="1" applyAlignment="1" applyProtection="1">
      <alignment vertical="center"/>
    </xf>
    <xf numFmtId="3" fontId="12" fillId="2" borderId="9" xfId="0" applyNumberFormat="1" applyFont="1" applyFill="1" applyBorder="1" applyAlignment="1" applyProtection="1">
      <alignment horizontal="right"/>
    </xf>
    <xf numFmtId="3" fontId="12" fillId="2" borderId="13" xfId="0" applyNumberFormat="1" applyFont="1" applyFill="1" applyBorder="1" applyProtection="1"/>
    <xf numFmtId="3" fontId="12" fillId="2" borderId="9" xfId="1" applyNumberFormat="1" applyFont="1" applyFill="1" applyBorder="1"/>
    <xf numFmtId="39" fontId="9" fillId="3" borderId="5" xfId="0" applyNumberFormat="1" applyFont="1" applyFill="1" applyBorder="1" applyAlignment="1" applyProtection="1">
      <alignment horizontal="center"/>
    </xf>
    <xf numFmtId="0" fontId="9" fillId="3" borderId="2" xfId="0" applyFont="1" applyFill="1" applyBorder="1" applyAlignment="1" applyProtection="1">
      <alignment horizontal="center"/>
    </xf>
    <xf numFmtId="0" fontId="9" fillId="3" borderId="4" xfId="0" applyFont="1" applyFill="1" applyBorder="1" applyAlignment="1" applyProtection="1">
      <alignment horizontal="center"/>
    </xf>
    <xf numFmtId="0" fontId="9" fillId="3" borderId="5" xfId="0" applyFont="1" applyFill="1" applyBorder="1" applyAlignment="1" applyProtection="1">
      <alignment horizontal="center"/>
    </xf>
    <xf numFmtId="16" fontId="9" fillId="3" borderId="9" xfId="0" quotePrefix="1" applyNumberFormat="1" applyFont="1" applyFill="1" applyBorder="1" applyAlignment="1" applyProtection="1">
      <alignment horizontal="center"/>
    </xf>
    <xf numFmtId="16" fontId="9" fillId="3" borderId="0" xfId="0" quotePrefix="1" applyNumberFormat="1" applyFont="1" applyFill="1" applyBorder="1" applyAlignment="1" applyProtection="1">
      <alignment horizontal="center"/>
    </xf>
    <xf numFmtId="0" fontId="12" fillId="2" borderId="14" xfId="0" applyFont="1" applyFill="1" applyBorder="1" applyAlignment="1" applyProtection="1">
      <alignment horizontal="left"/>
    </xf>
    <xf numFmtId="3" fontId="9" fillId="0" borderId="0" xfId="0" applyNumberFormat="1" applyFont="1" applyFill="1" applyBorder="1" applyProtection="1"/>
    <xf numFmtId="16" fontId="9" fillId="2" borderId="7" xfId="0" applyNumberFormat="1" applyFont="1" applyFill="1" applyBorder="1" applyAlignment="1">
      <alignment horizontal="left" vertical="center"/>
    </xf>
    <xf numFmtId="3" fontId="9" fillId="2" borderId="7" xfId="0" applyNumberFormat="1" applyFont="1" applyFill="1" applyBorder="1" applyProtection="1"/>
    <xf numFmtId="0" fontId="12" fillId="2" borderId="14" xfId="0" applyFont="1" applyFill="1" applyBorder="1" applyAlignment="1">
      <alignment vertical="center"/>
    </xf>
    <xf numFmtId="3" fontId="12" fillId="2" borderId="0" xfId="0" applyNumberFormat="1" applyFont="1" applyFill="1" applyBorder="1" applyProtection="1"/>
    <xf numFmtId="3" fontId="12" fillId="2" borderId="12" xfId="0" applyNumberFormat="1" applyFont="1" applyFill="1" applyBorder="1" applyProtection="1"/>
    <xf numFmtId="3" fontId="9" fillId="2" borderId="3" xfId="0" applyNumberFormat="1" applyFont="1" applyFill="1" applyBorder="1" applyProtection="1"/>
    <xf numFmtId="3" fontId="9" fillId="2" borderId="0" xfId="0" applyNumberFormat="1" applyFont="1" applyFill="1" applyBorder="1" applyProtection="1"/>
    <xf numFmtId="3" fontId="12" fillId="2" borderId="0" xfId="0" applyNumberFormat="1" applyFont="1" applyFill="1" applyBorder="1" applyAlignment="1" applyProtection="1">
      <alignment vertical="center"/>
    </xf>
    <xf numFmtId="3" fontId="12" fillId="2" borderId="0" xfId="1" applyNumberFormat="1" applyFont="1" applyFill="1" applyBorder="1"/>
    <xf numFmtId="16" fontId="9" fillId="0" borderId="0" xfId="0" quotePrefix="1" applyNumberFormat="1" applyFont="1" applyFill="1" applyBorder="1" applyAlignment="1" applyProtection="1">
      <alignment horizontal="left"/>
    </xf>
    <xf numFmtId="165" fontId="8" fillId="2" borderId="0" xfId="0" applyNumberFormat="1" applyFont="1" applyFill="1" applyBorder="1" applyAlignment="1" applyProtection="1">
      <alignment horizontal="left"/>
    </xf>
    <xf numFmtId="16" fontId="9" fillId="2" borderId="6" xfId="0" applyNumberFormat="1" applyFont="1" applyFill="1" applyBorder="1" applyAlignment="1">
      <alignment horizontal="left" vertical="center"/>
    </xf>
    <xf numFmtId="16" fontId="9" fillId="3" borderId="7" xfId="0" quotePrefix="1" applyNumberFormat="1" applyFont="1" applyFill="1" applyBorder="1" applyAlignment="1" applyProtection="1">
      <alignment horizontal="center"/>
    </xf>
    <xf numFmtId="16" fontId="9" fillId="3" borderId="1" xfId="0" quotePrefix="1" applyNumberFormat="1" applyFont="1" applyFill="1" applyBorder="1" applyAlignment="1" applyProtection="1">
      <alignment horizontal="center"/>
    </xf>
    <xf numFmtId="16" fontId="9" fillId="3" borderId="6" xfId="0" quotePrefix="1" applyNumberFormat="1" applyFont="1" applyFill="1" applyBorder="1" applyAlignment="1" applyProtection="1">
      <alignment horizontal="center"/>
    </xf>
    <xf numFmtId="16" fontId="9" fillId="2" borderId="0" xfId="0" quotePrefix="1" applyNumberFormat="1" applyFont="1" applyFill="1" applyBorder="1" applyAlignment="1" applyProtection="1">
      <alignment horizontal="left"/>
    </xf>
    <xf numFmtId="39" fontId="2" fillId="3" borderId="8" xfId="0" applyNumberFormat="1" applyFont="1" applyFill="1" applyBorder="1" applyAlignment="1" applyProtection="1">
      <alignment horizontal="center"/>
    </xf>
    <xf numFmtId="39" fontId="2" fillId="3" borderId="11" xfId="0" applyNumberFormat="1" applyFont="1" applyFill="1" applyBorder="1" applyAlignment="1" applyProtection="1">
      <alignment horizontal="center"/>
    </xf>
    <xf numFmtId="39" fontId="1" fillId="2" borderId="10" xfId="0" applyNumberFormat="1" applyFont="1" applyFill="1" applyBorder="1" applyAlignment="1" applyProtection="1">
      <alignment horizontal="left"/>
    </xf>
    <xf numFmtId="0" fontId="0" fillId="0" borderId="11" xfId="0" applyBorder="1"/>
    <xf numFmtId="39" fontId="1" fillId="2" borderId="11" xfId="0" applyNumberFormat="1" applyFont="1" applyFill="1" applyBorder="1" applyAlignment="1" applyProtection="1">
      <alignment horizontal="left"/>
    </xf>
    <xf numFmtId="3" fontId="0" fillId="0" borderId="11" xfId="0" applyNumberFormat="1" applyBorder="1"/>
    <xf numFmtId="3" fontId="0" fillId="0" borderId="0" xfId="0" applyNumberFormat="1"/>
    <xf numFmtId="3" fontId="5" fillId="2" borderId="9" xfId="0" applyNumberFormat="1" applyFont="1" applyFill="1" applyBorder="1" applyProtection="1"/>
    <xf numFmtId="3" fontId="5" fillId="2" borderId="0" xfId="0" applyNumberFormat="1" applyFont="1" applyFill="1" applyBorder="1" applyProtection="1"/>
    <xf numFmtId="49" fontId="6" fillId="0" borderId="0" xfId="0" applyNumberFormat="1" applyFont="1" applyAlignment="1">
      <alignment horizontal="right"/>
    </xf>
    <xf numFmtId="3" fontId="13" fillId="0" borderId="0" xfId="0" applyNumberFormat="1" applyFont="1"/>
    <xf numFmtId="0" fontId="16" fillId="0" borderId="15" xfId="0" applyFont="1" applyBorder="1"/>
    <xf numFmtId="0" fontId="16" fillId="0" borderId="16" xfId="0" applyFont="1" applyBorder="1"/>
    <xf numFmtId="0" fontId="1" fillId="0" borderId="16" xfId="0" applyFont="1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1" fillId="0" borderId="0" xfId="0" applyFont="1"/>
    <xf numFmtId="16" fontId="9" fillId="3" borderId="5" xfId="0" applyNumberFormat="1" applyFont="1" applyFill="1" applyBorder="1" applyAlignment="1">
      <alignment horizontal="left" vertical="center"/>
    </xf>
    <xf numFmtId="16" fontId="9" fillId="3" borderId="7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center"/>
    </xf>
    <xf numFmtId="16" fontId="9" fillId="3" borderId="4" xfId="0" applyNumberFormat="1" applyFont="1" applyFill="1" applyBorder="1" applyAlignment="1">
      <alignment horizontal="left" vertical="center"/>
    </xf>
    <xf numFmtId="16" fontId="9" fillId="3" borderId="6" xfId="0" applyNumberFormat="1" applyFont="1" applyFill="1" applyBorder="1" applyAlignment="1">
      <alignment horizontal="left" vertical="center"/>
    </xf>
    <xf numFmtId="0" fontId="9" fillId="2" borderId="0" xfId="0" applyFont="1" applyFill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533400</xdr:colOff>
      <xdr:row>25</xdr:row>
      <xdr:rowOff>95249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53400" cy="435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:M15"/>
  <sheetViews>
    <sheetView workbookViewId="0">
      <selection activeCell="M6" sqref="M6"/>
    </sheetView>
  </sheetViews>
  <sheetFormatPr baseColWidth="10" defaultRowHeight="12.75" x14ac:dyDescent="0.2"/>
  <cols>
    <col min="13" max="13" width="49.85546875" customWidth="1"/>
  </cols>
  <sheetData>
    <row r="3" spans="13:13" ht="13.5" thickBot="1" x14ac:dyDescent="0.25"/>
    <row r="4" spans="13:13" ht="20.25" x14ac:dyDescent="0.3">
      <c r="M4" s="96" t="s">
        <v>243</v>
      </c>
    </row>
    <row r="5" spans="13:13" ht="20.25" x14ac:dyDescent="0.3">
      <c r="M5" s="97" t="s">
        <v>244</v>
      </c>
    </row>
    <row r="6" spans="13:13" x14ac:dyDescent="0.2">
      <c r="M6" s="98" t="s">
        <v>248</v>
      </c>
    </row>
    <row r="7" spans="13:13" x14ac:dyDescent="0.2">
      <c r="M7" s="98" t="s">
        <v>249</v>
      </c>
    </row>
    <row r="8" spans="13:13" x14ac:dyDescent="0.2">
      <c r="M8" s="98" t="s">
        <v>245</v>
      </c>
    </row>
    <row r="9" spans="13:13" x14ac:dyDescent="0.2">
      <c r="M9" s="98" t="s">
        <v>246</v>
      </c>
    </row>
    <row r="10" spans="13:13" x14ac:dyDescent="0.2">
      <c r="M10" s="98" t="s">
        <v>247</v>
      </c>
    </row>
    <row r="11" spans="13:13" x14ac:dyDescent="0.2">
      <c r="M11" s="98"/>
    </row>
    <row r="12" spans="13:13" x14ac:dyDescent="0.2">
      <c r="M12" s="99"/>
    </row>
    <row r="13" spans="13:13" x14ac:dyDescent="0.2">
      <c r="M13" s="99"/>
    </row>
    <row r="14" spans="13:13" x14ac:dyDescent="0.2">
      <c r="M14" s="99"/>
    </row>
    <row r="15" spans="13:13" ht="13.5" thickBot="1" x14ac:dyDescent="0.25">
      <c r="M15" s="100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RowHeight="12.75" x14ac:dyDescent="0.2"/>
  <cols>
    <col min="1" max="1" width="45.28515625" style="23" customWidth="1"/>
    <col min="2" max="2" width="13.28515625" style="23" customWidth="1"/>
    <col min="3" max="3" width="12.85546875" style="23" customWidth="1"/>
    <col min="4" max="4" width="13.140625" style="23" customWidth="1"/>
    <col min="5" max="5" width="14" style="23" customWidth="1"/>
    <col min="6" max="6" width="13.28515625" style="23" customWidth="1"/>
    <col min="7" max="7" width="14.7109375" style="23" customWidth="1"/>
    <col min="8" max="8" width="6.7109375" style="46" customWidth="1"/>
    <col min="9" max="9" width="101.42578125" style="23" hidden="1" customWidth="1"/>
    <col min="10" max="16384" width="11.42578125" style="23"/>
  </cols>
  <sheetData>
    <row r="1" spans="1:9" s="11" customFormat="1" x14ac:dyDescent="0.2">
      <c r="A1" s="79"/>
      <c r="B1" s="13" t="s">
        <v>42</v>
      </c>
      <c r="C1" s="13"/>
      <c r="D1" s="13"/>
      <c r="E1" s="13"/>
      <c r="F1" s="13"/>
      <c r="G1" s="9"/>
      <c r="H1" s="10"/>
    </row>
    <row r="2" spans="1:9" s="11" customFormat="1" x14ac:dyDescent="0.2">
      <c r="A2" s="78"/>
      <c r="B2" s="12"/>
      <c r="C2" s="104" t="s">
        <v>1</v>
      </c>
      <c r="D2" s="104"/>
      <c r="E2" s="13"/>
      <c r="F2" s="14" t="s">
        <v>43</v>
      </c>
      <c r="G2" s="15" t="s">
        <v>44</v>
      </c>
      <c r="H2" s="10"/>
    </row>
    <row r="3" spans="1:9" s="11" customFormat="1" x14ac:dyDescent="0.2">
      <c r="A3" s="105" t="s">
        <v>9</v>
      </c>
      <c r="B3" s="61" t="s">
        <v>2</v>
      </c>
      <c r="C3" s="61" t="s">
        <v>3</v>
      </c>
      <c r="D3" s="62" t="s">
        <v>4</v>
      </c>
      <c r="E3" s="64" t="s">
        <v>5</v>
      </c>
      <c r="F3" s="62" t="s">
        <v>6</v>
      </c>
      <c r="G3" s="64" t="s">
        <v>7</v>
      </c>
      <c r="H3" s="10"/>
      <c r="I3" s="16" t="s">
        <v>8</v>
      </c>
    </row>
    <row r="4" spans="1:9" s="18" customFormat="1" x14ac:dyDescent="0.2">
      <c r="A4" s="106"/>
      <c r="B4" s="65">
        <v>43010</v>
      </c>
      <c r="C4" s="65">
        <f>+B4+1</f>
        <v>43011</v>
      </c>
      <c r="D4" s="66">
        <f>+C4+1</f>
        <v>43012</v>
      </c>
      <c r="E4" s="65">
        <f>+D4+1</f>
        <v>43013</v>
      </c>
      <c r="F4" s="66">
        <f>+E4+1</f>
        <v>43014</v>
      </c>
      <c r="G4" s="65" t="s">
        <v>45</v>
      </c>
      <c r="H4" s="10"/>
      <c r="I4" s="17"/>
    </row>
    <row r="5" spans="1:9" s="18" customFormat="1" x14ac:dyDescent="0.2">
      <c r="A5" s="47" t="s">
        <v>51</v>
      </c>
      <c r="B5" s="53">
        <v>154924985.84</v>
      </c>
      <c r="C5" s="53">
        <f>+B48</f>
        <v>166084427.59999999</v>
      </c>
      <c r="D5" s="74">
        <f>+C48</f>
        <v>131737178.02999999</v>
      </c>
      <c r="E5" s="53">
        <f t="shared" ref="E5:F5" si="0">+D48</f>
        <v>133777987.44</v>
      </c>
      <c r="F5" s="74">
        <f t="shared" si="0"/>
        <v>149192725.63</v>
      </c>
      <c r="G5" s="53">
        <f>+B5</f>
        <v>154924985.84</v>
      </c>
      <c r="H5" s="10"/>
      <c r="I5" s="20"/>
    </row>
    <row r="6" spans="1:9" x14ac:dyDescent="0.2">
      <c r="A6" s="21" t="s">
        <v>10</v>
      </c>
      <c r="B6" s="54">
        <f>B7+B12+B13+B14+B15+B18+B19+B20+B21</f>
        <v>13176032.73</v>
      </c>
      <c r="C6" s="54">
        <f t="shared" ref="C6:G6" si="1">C7+C12+C13+C14+C15+C18+C19+C20+C21</f>
        <v>3298397.9100000006</v>
      </c>
      <c r="D6" s="54">
        <f t="shared" si="1"/>
        <v>4428061.7200000007</v>
      </c>
      <c r="E6" s="54">
        <f t="shared" si="1"/>
        <v>18496296.129999999</v>
      </c>
      <c r="F6" s="54">
        <f t="shared" si="1"/>
        <v>3012601.12</v>
      </c>
      <c r="G6" s="54">
        <f t="shared" si="1"/>
        <v>42411389.609999999</v>
      </c>
      <c r="H6" s="10"/>
      <c r="I6" s="22"/>
    </row>
    <row r="7" spans="1:9" x14ac:dyDescent="0.2">
      <c r="A7" s="24" t="s">
        <v>11</v>
      </c>
      <c r="B7" s="55">
        <f>SUM(B8:B11)</f>
        <v>1459251.0000000002</v>
      </c>
      <c r="C7" s="55">
        <f t="shared" ref="C7:F7" si="2">SUM(C8:C11)</f>
        <v>2214635.0500000003</v>
      </c>
      <c r="D7" s="75">
        <f t="shared" si="2"/>
        <v>1377625.2100000002</v>
      </c>
      <c r="E7" s="55">
        <f t="shared" si="2"/>
        <v>1744825.55</v>
      </c>
      <c r="F7" s="75">
        <f t="shared" si="2"/>
        <v>1673848.92</v>
      </c>
      <c r="G7" s="55">
        <f t="shared" ref="G7" si="3">SUM(G8:G11)</f>
        <v>8470185.7299999986</v>
      </c>
      <c r="H7" s="10"/>
      <c r="I7" s="25"/>
    </row>
    <row r="8" spans="1:9" x14ac:dyDescent="0.2">
      <c r="A8" s="24" t="s">
        <v>53</v>
      </c>
      <c r="B8" s="56">
        <v>335393.01</v>
      </c>
      <c r="C8" s="56">
        <v>563080.02</v>
      </c>
      <c r="D8" s="72">
        <v>283193.28000000003</v>
      </c>
      <c r="E8" s="56">
        <v>417071.7</v>
      </c>
      <c r="F8" s="72">
        <v>538161.75</v>
      </c>
      <c r="G8" s="56">
        <f>SUM(B8:F8)</f>
        <v>2136899.7599999998</v>
      </c>
      <c r="H8" s="10"/>
      <c r="I8" s="26" t="s">
        <v>30</v>
      </c>
    </row>
    <row r="9" spans="1:9" x14ac:dyDescent="0.2">
      <c r="A9" s="24" t="s">
        <v>54</v>
      </c>
      <c r="B9" s="56">
        <v>462338.63</v>
      </c>
      <c r="C9" s="56">
        <v>922192.95</v>
      </c>
      <c r="D9" s="72">
        <v>531289.5</v>
      </c>
      <c r="E9" s="56">
        <v>477953.77</v>
      </c>
      <c r="F9" s="72">
        <v>591418.44999999995</v>
      </c>
      <c r="G9" s="56">
        <f t="shared" ref="G9:G16" si="4">SUM(B9:F9)</f>
        <v>2985193.3</v>
      </c>
      <c r="H9" s="10"/>
      <c r="I9" s="26" t="s">
        <v>30</v>
      </c>
    </row>
    <row r="10" spans="1:9" x14ac:dyDescent="0.2">
      <c r="A10" s="24" t="s">
        <v>12</v>
      </c>
      <c r="B10" s="56">
        <v>616030.75</v>
      </c>
      <c r="C10" s="56">
        <v>614056.67000000004</v>
      </c>
      <c r="D10" s="72">
        <v>499756.38</v>
      </c>
      <c r="E10" s="56">
        <v>809371.72</v>
      </c>
      <c r="F10" s="72">
        <v>458022.14</v>
      </c>
      <c r="G10" s="56">
        <f t="shared" si="4"/>
        <v>2997237.6599999997</v>
      </c>
      <c r="H10" s="10"/>
      <c r="I10" s="26" t="s">
        <v>30</v>
      </c>
    </row>
    <row r="11" spans="1:9" x14ac:dyDescent="0.2">
      <c r="A11" s="24" t="s">
        <v>13</v>
      </c>
      <c r="B11" s="56">
        <v>45488.61</v>
      </c>
      <c r="C11" s="56">
        <v>115305.41</v>
      </c>
      <c r="D11" s="72">
        <v>63386.05</v>
      </c>
      <c r="E11" s="56">
        <v>40428.36</v>
      </c>
      <c r="F11" s="72">
        <v>86246.58</v>
      </c>
      <c r="G11" s="56">
        <f t="shared" si="4"/>
        <v>350855.01</v>
      </c>
      <c r="H11" s="10"/>
      <c r="I11" s="26" t="s">
        <v>30</v>
      </c>
    </row>
    <row r="12" spans="1:9" ht="12.75" customHeight="1" x14ac:dyDescent="0.2">
      <c r="A12" s="1" t="s">
        <v>225</v>
      </c>
      <c r="B12" s="56">
        <v>118952.41999999998</v>
      </c>
      <c r="C12" s="56">
        <v>416698.55000000005</v>
      </c>
      <c r="D12" s="72">
        <v>93218.6</v>
      </c>
      <c r="E12" s="56">
        <v>108976.59000000001</v>
      </c>
      <c r="F12" s="72">
        <v>133160.06</v>
      </c>
      <c r="G12" s="56">
        <f>SUM(B12:F12)</f>
        <v>871006.22</v>
      </c>
      <c r="H12" s="28"/>
      <c r="I12" s="29"/>
    </row>
    <row r="13" spans="1:9" x14ac:dyDescent="0.2">
      <c r="A13" s="24" t="s">
        <v>48</v>
      </c>
      <c r="B13" s="56">
        <v>831028.29</v>
      </c>
      <c r="C13" s="56">
        <v>269567.19</v>
      </c>
      <c r="D13" s="72">
        <v>297972.28000000003</v>
      </c>
      <c r="E13" s="56">
        <v>302869.98</v>
      </c>
      <c r="F13" s="72">
        <v>223771.93</v>
      </c>
      <c r="G13" s="56">
        <f t="shared" si="4"/>
        <v>1925209.67</v>
      </c>
      <c r="H13" s="10"/>
      <c r="I13" s="26" t="s">
        <v>31</v>
      </c>
    </row>
    <row r="14" spans="1:9" ht="12.75" customHeight="1" x14ac:dyDescent="0.2">
      <c r="A14" s="24" t="s">
        <v>226</v>
      </c>
      <c r="B14" s="57">
        <v>37405.269999999997</v>
      </c>
      <c r="C14" s="57">
        <v>397497.12</v>
      </c>
      <c r="D14" s="76">
        <v>10984.47</v>
      </c>
      <c r="E14" s="57">
        <v>150644.89000000001</v>
      </c>
      <c r="F14" s="76">
        <v>13823.55</v>
      </c>
      <c r="G14" s="57">
        <f t="shared" si="4"/>
        <v>610355.30000000005</v>
      </c>
      <c r="H14" s="28"/>
      <c r="I14" s="29" t="s">
        <v>32</v>
      </c>
    </row>
    <row r="15" spans="1:9" x14ac:dyDescent="0.2">
      <c r="A15" s="24" t="s">
        <v>14</v>
      </c>
      <c r="B15" s="92">
        <f>B16+B17</f>
        <v>10729395.75</v>
      </c>
      <c r="C15" s="92">
        <f t="shared" ref="C15:G15" si="5">C16+C17</f>
        <v>0</v>
      </c>
      <c r="D15" s="92">
        <f t="shared" si="5"/>
        <v>2648261.16</v>
      </c>
      <c r="E15" s="92">
        <f t="shared" si="5"/>
        <v>716844.02</v>
      </c>
      <c r="F15" s="92">
        <f t="shared" si="5"/>
        <v>967996.65999999992</v>
      </c>
      <c r="G15" s="92">
        <f t="shared" si="5"/>
        <v>15062497.59</v>
      </c>
      <c r="H15" s="10"/>
      <c r="I15" s="26"/>
    </row>
    <row r="16" spans="1:9" x14ac:dyDescent="0.2">
      <c r="A16" s="24" t="s">
        <v>49</v>
      </c>
      <c r="B16" s="56">
        <v>3020622.03</v>
      </c>
      <c r="C16" s="56">
        <v>0</v>
      </c>
      <c r="D16" s="72">
        <v>2648261.16</v>
      </c>
      <c r="E16" s="56">
        <v>716844.02</v>
      </c>
      <c r="F16" s="72">
        <v>967996.65999999992</v>
      </c>
      <c r="G16" s="57">
        <f t="shared" si="4"/>
        <v>7353723.8699999992</v>
      </c>
      <c r="H16" s="10"/>
      <c r="I16" s="30" t="s">
        <v>33</v>
      </c>
    </row>
    <row r="17" spans="1:9" x14ac:dyDescent="0.2">
      <c r="A17" s="24" t="s">
        <v>50</v>
      </c>
      <c r="B17" s="56">
        <v>7708773.7199999997</v>
      </c>
      <c r="C17" s="56"/>
      <c r="D17" s="72"/>
      <c r="E17" s="56"/>
      <c r="F17" s="72"/>
      <c r="G17" s="56">
        <f t="shared" ref="G17:G23" si="6">SUM(B17:F17)</f>
        <v>7708773.7199999997</v>
      </c>
      <c r="H17" s="10"/>
      <c r="I17" s="30" t="s">
        <v>34</v>
      </c>
    </row>
    <row r="18" spans="1:9" x14ac:dyDescent="0.2">
      <c r="A18" s="24" t="s">
        <v>15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10"/>
      <c r="I18" s="31"/>
    </row>
    <row r="19" spans="1:9" x14ac:dyDescent="0.2">
      <c r="A19" s="24" t="s">
        <v>16</v>
      </c>
      <c r="B19" s="56"/>
      <c r="C19" s="56"/>
      <c r="D19" s="72"/>
      <c r="E19" s="56"/>
      <c r="F19" s="72"/>
      <c r="G19" s="56">
        <f t="shared" si="6"/>
        <v>0</v>
      </c>
      <c r="H19" s="10"/>
      <c r="I19" s="32" t="s">
        <v>41</v>
      </c>
    </row>
    <row r="20" spans="1:9" x14ac:dyDescent="0.2">
      <c r="A20" s="1" t="s">
        <v>234</v>
      </c>
      <c r="B20" s="56"/>
      <c r="C20" s="56"/>
      <c r="D20" s="72"/>
      <c r="E20" s="56"/>
      <c r="F20" s="72"/>
      <c r="G20" s="56">
        <f t="shared" si="6"/>
        <v>0</v>
      </c>
      <c r="H20" s="10"/>
      <c r="I20" s="32" t="s">
        <v>41</v>
      </c>
    </row>
    <row r="21" spans="1:9" x14ac:dyDescent="0.2">
      <c r="A21" s="1" t="s">
        <v>236</v>
      </c>
      <c r="B21" s="92">
        <f t="shared" ref="B21:F21" si="7">SUM(B22:B23)</f>
        <v>0</v>
      </c>
      <c r="C21" s="92">
        <f t="shared" si="7"/>
        <v>0</v>
      </c>
      <c r="D21" s="93">
        <f t="shared" si="7"/>
        <v>0</v>
      </c>
      <c r="E21" s="92">
        <f t="shared" si="7"/>
        <v>15472135.1</v>
      </c>
      <c r="F21" s="93">
        <f t="shared" si="7"/>
        <v>0</v>
      </c>
      <c r="G21" s="92">
        <f t="shared" si="6"/>
        <v>15472135.1</v>
      </c>
      <c r="H21" s="10"/>
      <c r="I21" s="32"/>
    </row>
    <row r="22" spans="1:9" x14ac:dyDescent="0.2">
      <c r="A22" s="24" t="s">
        <v>17</v>
      </c>
      <c r="B22" s="56"/>
      <c r="C22" s="56"/>
      <c r="D22" s="72"/>
      <c r="E22" s="56"/>
      <c r="F22" s="72"/>
      <c r="G22" s="56">
        <f t="shared" si="6"/>
        <v>0</v>
      </c>
      <c r="H22" s="10"/>
      <c r="I22" s="32" t="s">
        <v>41</v>
      </c>
    </row>
    <row r="23" spans="1:9" ht="13.5" thickBot="1" x14ac:dyDescent="0.25">
      <c r="A23" s="67" t="s">
        <v>18</v>
      </c>
      <c r="B23" s="59"/>
      <c r="C23" s="59"/>
      <c r="D23" s="73"/>
      <c r="E23" s="59">
        <v>15472135.1</v>
      </c>
      <c r="F23" s="73"/>
      <c r="G23" s="59">
        <f t="shared" si="6"/>
        <v>15472135.1</v>
      </c>
      <c r="H23" s="10"/>
      <c r="I23" s="32" t="s">
        <v>41</v>
      </c>
    </row>
    <row r="24" spans="1:9" ht="13.5" thickTop="1" x14ac:dyDescent="0.2">
      <c r="A24" s="33" t="s">
        <v>19</v>
      </c>
      <c r="B24" s="55">
        <f>B25+B26+B27+B28+B32+B36+B37+B38+B43+B46+B47</f>
        <v>2016590.9700000002</v>
      </c>
      <c r="C24" s="55">
        <f>C25+C26+C27+C28+C32+C36+C37+C38+C43+C46+C47</f>
        <v>37645647.480000004</v>
      </c>
      <c r="D24" s="55">
        <f t="shared" ref="D24:G24" si="8">D25+D26+D27+D28+D32+D36+D37+D38+D43+D46+D47</f>
        <v>2387252.31</v>
      </c>
      <c r="E24" s="55">
        <f t="shared" si="8"/>
        <v>3081557.94</v>
      </c>
      <c r="F24" s="55">
        <f t="shared" si="8"/>
        <v>6039174.5999999996</v>
      </c>
      <c r="G24" s="55">
        <f t="shared" si="8"/>
        <v>51170223.299999997</v>
      </c>
      <c r="H24" s="10"/>
      <c r="I24" s="34"/>
    </row>
    <row r="25" spans="1:9" ht="12.75" customHeight="1" x14ac:dyDescent="0.2">
      <c r="A25" s="27" t="s">
        <v>20</v>
      </c>
      <c r="B25" s="56"/>
      <c r="C25" s="56">
        <v>31120993</v>
      </c>
      <c r="D25" s="72"/>
      <c r="E25" s="56"/>
      <c r="F25" s="72"/>
      <c r="G25" s="56">
        <f>SUM(B25:F25)</f>
        <v>31120993</v>
      </c>
      <c r="H25" s="35"/>
      <c r="I25" s="36" t="s">
        <v>35</v>
      </c>
    </row>
    <row r="26" spans="1:9" ht="12.75" customHeight="1" x14ac:dyDescent="0.2">
      <c r="A26" s="2" t="s">
        <v>227</v>
      </c>
      <c r="B26" s="56"/>
      <c r="C26" s="56">
        <v>75674.240000000005</v>
      </c>
      <c r="D26" s="72"/>
      <c r="E26" s="56">
        <v>187831.86</v>
      </c>
      <c r="F26" s="72">
        <v>5843.38</v>
      </c>
      <c r="G26" s="56">
        <f t="shared" ref="G26:G27" si="9">SUM(B26:F26)</f>
        <v>269349.48</v>
      </c>
      <c r="H26" s="10"/>
      <c r="I26" s="37" t="s">
        <v>35</v>
      </c>
    </row>
    <row r="27" spans="1:9" ht="12.75" customHeight="1" x14ac:dyDescent="0.2">
      <c r="A27" s="2" t="s">
        <v>228</v>
      </c>
      <c r="B27" s="56"/>
      <c r="C27" s="56"/>
      <c r="D27" s="72">
        <v>125000</v>
      </c>
      <c r="E27" s="56"/>
      <c r="F27" s="72">
        <v>3000</v>
      </c>
      <c r="G27" s="56">
        <f t="shared" si="9"/>
        <v>128000</v>
      </c>
      <c r="H27" s="10"/>
      <c r="I27" s="37"/>
    </row>
    <row r="28" spans="1:9" ht="12.75" customHeight="1" x14ac:dyDescent="0.2">
      <c r="A28" s="24" t="s">
        <v>21</v>
      </c>
      <c r="B28" s="56">
        <f t="shared" ref="B28:F28" si="10">B29+B30+B31</f>
        <v>0</v>
      </c>
      <c r="C28" s="56">
        <f t="shared" si="10"/>
        <v>0</v>
      </c>
      <c r="D28" s="72">
        <f t="shared" si="10"/>
        <v>125000</v>
      </c>
      <c r="E28" s="56">
        <f t="shared" si="10"/>
        <v>80000</v>
      </c>
      <c r="F28" s="72">
        <f t="shared" si="10"/>
        <v>0</v>
      </c>
      <c r="G28" s="56">
        <f t="shared" ref="G28" si="11">G29+G30+G31</f>
        <v>205000</v>
      </c>
      <c r="H28" s="10"/>
      <c r="I28" s="38"/>
    </row>
    <row r="29" spans="1:9" ht="12.75" customHeight="1" x14ac:dyDescent="0.2">
      <c r="A29" s="1" t="s">
        <v>237</v>
      </c>
      <c r="B29" s="60"/>
      <c r="C29" s="60"/>
      <c r="D29" s="77">
        <v>5000</v>
      </c>
      <c r="E29" s="60"/>
      <c r="F29" s="77"/>
      <c r="G29" s="56">
        <f t="shared" ref="G29:G47" si="12">SUM(B29:F29)</f>
        <v>5000</v>
      </c>
      <c r="H29" s="10"/>
      <c r="I29" s="30" t="s">
        <v>36</v>
      </c>
    </row>
    <row r="30" spans="1:9" ht="12.75" customHeight="1" x14ac:dyDescent="0.2">
      <c r="A30" s="1" t="s">
        <v>238</v>
      </c>
      <c r="B30" s="60"/>
      <c r="C30" s="60"/>
      <c r="D30" s="77">
        <v>120000</v>
      </c>
      <c r="E30" s="60">
        <v>80000</v>
      </c>
      <c r="F30" s="77"/>
      <c r="G30" s="56">
        <f t="shared" si="12"/>
        <v>200000</v>
      </c>
      <c r="H30" s="10"/>
      <c r="I30" s="30" t="s">
        <v>36</v>
      </c>
    </row>
    <row r="31" spans="1:9" ht="12.75" customHeight="1" x14ac:dyDescent="0.2">
      <c r="A31" s="24" t="s">
        <v>22</v>
      </c>
      <c r="B31" s="60"/>
      <c r="C31" s="60"/>
      <c r="D31" s="77"/>
      <c r="E31" s="60"/>
      <c r="F31" s="77"/>
      <c r="G31" s="56">
        <f t="shared" si="12"/>
        <v>0</v>
      </c>
      <c r="H31" s="10"/>
      <c r="I31" s="30" t="s">
        <v>36</v>
      </c>
    </row>
    <row r="32" spans="1:9" ht="12.75" customHeight="1" x14ac:dyDescent="0.2">
      <c r="A32" s="24" t="s">
        <v>23</v>
      </c>
      <c r="B32" s="56">
        <f>B33+B34+B35</f>
        <v>0</v>
      </c>
      <c r="C32" s="56">
        <f t="shared" ref="C32:F32" si="13">C33+C34+C35</f>
        <v>0</v>
      </c>
      <c r="D32" s="72">
        <f t="shared" si="13"/>
        <v>0</v>
      </c>
      <c r="E32" s="56">
        <f t="shared" si="13"/>
        <v>0</v>
      </c>
      <c r="F32" s="72">
        <f t="shared" si="13"/>
        <v>0</v>
      </c>
      <c r="G32" s="56">
        <f t="shared" ref="G32" si="14">G33+G34+G35</f>
        <v>0</v>
      </c>
      <c r="H32" s="10"/>
      <c r="I32" s="38"/>
    </row>
    <row r="33" spans="1:10" x14ac:dyDescent="0.2">
      <c r="A33" s="1" t="s">
        <v>237</v>
      </c>
      <c r="B33" s="56"/>
      <c r="C33" s="56"/>
      <c r="D33" s="72"/>
      <c r="E33" s="56"/>
      <c r="F33" s="72"/>
      <c r="G33" s="56">
        <f t="shared" si="12"/>
        <v>0</v>
      </c>
      <c r="H33" s="10"/>
      <c r="I33" s="30" t="s">
        <v>37</v>
      </c>
    </row>
    <row r="34" spans="1:10" x14ac:dyDescent="0.2">
      <c r="A34" s="1" t="s">
        <v>238</v>
      </c>
      <c r="B34" s="60"/>
      <c r="C34" s="60"/>
      <c r="D34" s="77"/>
      <c r="E34" s="60"/>
      <c r="F34" s="77"/>
      <c r="G34" s="56">
        <f t="shared" si="12"/>
        <v>0</v>
      </c>
      <c r="H34" s="10"/>
      <c r="I34" s="30" t="s">
        <v>37</v>
      </c>
    </row>
    <row r="35" spans="1:10" x14ac:dyDescent="0.2">
      <c r="A35" s="24" t="s">
        <v>22</v>
      </c>
      <c r="B35" s="60"/>
      <c r="C35" s="60"/>
      <c r="D35" s="77"/>
      <c r="E35" s="60"/>
      <c r="F35" s="77"/>
      <c r="G35" s="56">
        <f t="shared" si="12"/>
        <v>0</v>
      </c>
      <c r="H35" s="10"/>
      <c r="I35" s="30" t="s">
        <v>37</v>
      </c>
    </row>
    <row r="36" spans="1:10" x14ac:dyDescent="0.2">
      <c r="A36" s="27" t="s">
        <v>24</v>
      </c>
      <c r="B36" s="56">
        <v>32707</v>
      </c>
      <c r="C36" s="56">
        <v>15229</v>
      </c>
      <c r="D36" s="72">
        <f>57872.49+251149.75</f>
        <v>309022.24</v>
      </c>
      <c r="E36" s="56"/>
      <c r="F36" s="72"/>
      <c r="G36" s="56">
        <f t="shared" si="12"/>
        <v>356958.24</v>
      </c>
      <c r="H36" s="10"/>
      <c r="I36" s="38" t="s">
        <v>38</v>
      </c>
    </row>
    <row r="37" spans="1:10" x14ac:dyDescent="0.2">
      <c r="A37" s="2" t="s">
        <v>229</v>
      </c>
      <c r="B37" s="56">
        <v>1041537.1</v>
      </c>
      <c r="C37" s="56">
        <v>710869.01</v>
      </c>
      <c r="D37" s="72">
        <v>426234.5</v>
      </c>
      <c r="E37" s="56">
        <v>800331.21</v>
      </c>
      <c r="F37" s="72">
        <v>3749460.59</v>
      </c>
      <c r="G37" s="56">
        <f t="shared" si="12"/>
        <v>6728432.4100000001</v>
      </c>
      <c r="H37" s="10"/>
      <c r="I37" s="38"/>
    </row>
    <row r="38" spans="1:10" ht="12.75" customHeight="1" x14ac:dyDescent="0.2">
      <c r="A38" s="2" t="s">
        <v>230</v>
      </c>
      <c r="B38" s="56">
        <f>+B39+B40+B41+B42</f>
        <v>890890.66</v>
      </c>
      <c r="C38" s="56">
        <f t="shared" ref="C38:G38" si="15">+C39+C40+C41+C42</f>
        <v>5717882.2300000004</v>
      </c>
      <c r="D38" s="56">
        <f t="shared" si="15"/>
        <v>1386995.57</v>
      </c>
      <c r="E38" s="56">
        <f t="shared" si="15"/>
        <v>2013394.87</v>
      </c>
      <c r="F38" s="56">
        <f t="shared" si="15"/>
        <v>2233468.88</v>
      </c>
      <c r="G38" s="56">
        <f t="shared" si="15"/>
        <v>12242632.210000001</v>
      </c>
      <c r="H38" s="10"/>
      <c r="I38" s="39" t="s">
        <v>35</v>
      </c>
    </row>
    <row r="39" spans="1:10" ht="12.75" customHeight="1" x14ac:dyDescent="0.2">
      <c r="A39" s="2" t="s">
        <v>231</v>
      </c>
      <c r="B39" s="56"/>
      <c r="C39" s="56">
        <v>5231624</v>
      </c>
      <c r="D39" s="72"/>
      <c r="E39" s="56"/>
      <c r="F39" s="72"/>
      <c r="G39" s="56">
        <f t="shared" si="12"/>
        <v>5231624</v>
      </c>
      <c r="H39" s="10"/>
      <c r="I39" s="39"/>
    </row>
    <row r="40" spans="1:10" ht="12.75" customHeight="1" x14ac:dyDescent="0.2">
      <c r="A40" s="2" t="s">
        <v>232</v>
      </c>
      <c r="B40" s="56"/>
      <c r="C40" s="56"/>
      <c r="D40" s="72">
        <v>8254</v>
      </c>
      <c r="E40" s="56"/>
      <c r="F40" s="72">
        <v>147000</v>
      </c>
      <c r="G40" s="56">
        <f t="shared" si="12"/>
        <v>155254</v>
      </c>
      <c r="H40" s="10"/>
      <c r="I40" s="39"/>
    </row>
    <row r="41" spans="1:10" ht="12.75" customHeight="1" x14ac:dyDescent="0.2">
      <c r="A41" s="27" t="s">
        <v>25</v>
      </c>
      <c r="B41" s="56">
        <v>890890.66</v>
      </c>
      <c r="C41" s="56">
        <v>486258.23</v>
      </c>
      <c r="D41" s="72">
        <v>1378741.57</v>
      </c>
      <c r="E41" s="56">
        <v>2013394.87</v>
      </c>
      <c r="F41" s="72">
        <v>2086468.88</v>
      </c>
      <c r="G41" s="56">
        <f t="shared" si="12"/>
        <v>6855754.21</v>
      </c>
      <c r="H41" s="10"/>
      <c r="I41" s="39"/>
    </row>
    <row r="42" spans="1:10" ht="12.75" customHeight="1" x14ac:dyDescent="0.2">
      <c r="A42" s="2" t="s">
        <v>233</v>
      </c>
      <c r="B42" s="56"/>
      <c r="C42" s="56"/>
      <c r="D42" s="72"/>
      <c r="E42" s="56"/>
      <c r="F42" s="72"/>
      <c r="G42" s="56">
        <f t="shared" si="12"/>
        <v>0</v>
      </c>
      <c r="H42" s="10"/>
      <c r="I42" s="37" t="s">
        <v>39</v>
      </c>
    </row>
    <row r="43" spans="1:10" ht="12.75" customHeight="1" x14ac:dyDescent="0.2">
      <c r="A43" s="27" t="s">
        <v>26</v>
      </c>
      <c r="B43" s="56">
        <f>+B44+B45</f>
        <v>0</v>
      </c>
      <c r="C43" s="56">
        <f t="shared" ref="C43:F43" si="16">+C44+C45</f>
        <v>5000</v>
      </c>
      <c r="D43" s="72">
        <f t="shared" si="16"/>
        <v>15000</v>
      </c>
      <c r="E43" s="56">
        <f t="shared" si="16"/>
        <v>0</v>
      </c>
      <c r="F43" s="72">
        <f t="shared" si="16"/>
        <v>0</v>
      </c>
      <c r="G43" s="56">
        <f t="shared" ref="G43" si="17">+G44+G45</f>
        <v>20000</v>
      </c>
      <c r="H43" s="10"/>
      <c r="I43" s="38" t="s">
        <v>40</v>
      </c>
    </row>
    <row r="44" spans="1:10" ht="12.75" customHeight="1" x14ac:dyDescent="0.2">
      <c r="A44" s="27" t="s">
        <v>27</v>
      </c>
      <c r="B44" s="56"/>
      <c r="C44" s="56">
        <v>5000</v>
      </c>
      <c r="D44" s="72"/>
      <c r="E44" s="56"/>
      <c r="F44" s="72"/>
      <c r="G44" s="56">
        <f t="shared" si="12"/>
        <v>5000</v>
      </c>
      <c r="H44" s="10"/>
      <c r="I44" s="38"/>
    </row>
    <row r="45" spans="1:10" x14ac:dyDescent="0.2">
      <c r="A45" s="27" t="s">
        <v>28</v>
      </c>
      <c r="B45" s="56"/>
      <c r="C45" s="56"/>
      <c r="D45" s="72">
        <v>15000</v>
      </c>
      <c r="E45" s="56"/>
      <c r="F45" s="72"/>
      <c r="G45" s="56">
        <f t="shared" si="12"/>
        <v>15000</v>
      </c>
      <c r="H45" s="10"/>
      <c r="I45" s="38" t="s">
        <v>40</v>
      </c>
    </row>
    <row r="46" spans="1:10" x14ac:dyDescent="0.2">
      <c r="A46" s="2" t="s">
        <v>235</v>
      </c>
      <c r="B46" s="56"/>
      <c r="C46" s="56"/>
      <c r="D46" s="72"/>
      <c r="E46" s="56"/>
      <c r="F46" s="72"/>
      <c r="G46" s="56">
        <f t="shared" si="12"/>
        <v>0</v>
      </c>
      <c r="H46" s="10"/>
      <c r="I46" s="38" t="s">
        <v>40</v>
      </c>
    </row>
    <row r="47" spans="1:10" ht="13.5" thickBot="1" x14ac:dyDescent="0.25">
      <c r="A47" s="71" t="s">
        <v>46</v>
      </c>
      <c r="B47" s="59">
        <v>51456.21</v>
      </c>
      <c r="C47" s="59"/>
      <c r="D47" s="73"/>
      <c r="E47" s="59"/>
      <c r="F47" s="73">
        <v>47401.75</v>
      </c>
      <c r="G47" s="59">
        <f t="shared" si="12"/>
        <v>98857.959999999992</v>
      </c>
      <c r="H47" s="10"/>
      <c r="I47" s="32"/>
    </row>
    <row r="48" spans="1:10" ht="13.5" thickTop="1" x14ac:dyDescent="0.2">
      <c r="A48" s="80" t="s">
        <v>52</v>
      </c>
      <c r="B48" s="70">
        <f>+B5+B6-B24</f>
        <v>166084427.59999999</v>
      </c>
      <c r="C48" s="70">
        <f t="shared" ref="C48:G48" si="18">+C5+C6-C24</f>
        <v>131737178.02999999</v>
      </c>
      <c r="D48" s="70">
        <f t="shared" si="18"/>
        <v>133777987.44</v>
      </c>
      <c r="E48" s="70">
        <f t="shared" si="18"/>
        <v>149192725.63</v>
      </c>
      <c r="F48" s="70">
        <f t="shared" si="18"/>
        <v>146166152.15000001</v>
      </c>
      <c r="G48" s="70">
        <f t="shared" si="18"/>
        <v>146166152.14999998</v>
      </c>
      <c r="H48" s="94"/>
      <c r="I48" s="32"/>
      <c r="J48" s="95"/>
    </row>
    <row r="49" spans="1:9" x14ac:dyDescent="0.2">
      <c r="A49" s="40"/>
      <c r="B49" s="68"/>
      <c r="C49" s="68"/>
      <c r="D49" s="68"/>
      <c r="E49" s="68"/>
      <c r="F49" s="68"/>
      <c r="G49" s="68"/>
      <c r="H49" s="10"/>
      <c r="I49" s="41" t="s">
        <v>29</v>
      </c>
    </row>
    <row r="50" spans="1:9" x14ac:dyDescent="0.2">
      <c r="A50" s="42"/>
      <c r="B50" s="43"/>
      <c r="C50" s="43"/>
      <c r="D50" s="44"/>
      <c r="E50" s="44"/>
      <c r="F50" s="44"/>
      <c r="G50" s="44"/>
      <c r="H50" s="10"/>
      <c r="I50" s="45"/>
    </row>
    <row r="51" spans="1:9" x14ac:dyDescent="0.2">
      <c r="A51" s="44"/>
      <c r="B51" s="44"/>
      <c r="C51" s="44"/>
      <c r="D51" s="44"/>
      <c r="E51" s="44"/>
      <c r="F51" s="44"/>
      <c r="G51" s="44"/>
    </row>
    <row r="52" spans="1:9" x14ac:dyDescent="0.2">
      <c r="A52" s="8"/>
      <c r="B52" s="107" t="s">
        <v>42</v>
      </c>
      <c r="C52" s="107"/>
      <c r="D52" s="107"/>
      <c r="E52" s="107"/>
      <c r="F52" s="107"/>
      <c r="G52" s="9"/>
    </row>
    <row r="53" spans="1:9" x14ac:dyDescent="0.2">
      <c r="A53" s="84"/>
      <c r="B53" s="12"/>
      <c r="C53" s="104" t="s">
        <v>1</v>
      </c>
      <c r="D53" s="104"/>
      <c r="E53" s="13"/>
      <c r="F53" s="14" t="s">
        <v>43</v>
      </c>
      <c r="G53" s="15" t="s">
        <v>44</v>
      </c>
    </row>
    <row r="54" spans="1:9" x14ac:dyDescent="0.2">
      <c r="A54" s="102" t="s">
        <v>9</v>
      </c>
      <c r="B54" s="61" t="s">
        <v>2</v>
      </c>
      <c r="C54" s="61" t="s">
        <v>3</v>
      </c>
      <c r="D54" s="62" t="s">
        <v>4</v>
      </c>
      <c r="E54" s="63" t="s">
        <v>5</v>
      </c>
      <c r="F54" s="64" t="s">
        <v>6</v>
      </c>
      <c r="G54" s="64" t="s">
        <v>7</v>
      </c>
    </row>
    <row r="55" spans="1:9" x14ac:dyDescent="0.2">
      <c r="A55" s="103"/>
      <c r="B55" s="81">
        <f>+F4+3</f>
        <v>43017</v>
      </c>
      <c r="C55" s="81">
        <f>+B55+1</f>
        <v>43018</v>
      </c>
      <c r="D55" s="82">
        <f>+C55+1</f>
        <v>43019</v>
      </c>
      <c r="E55" s="83">
        <f>+D55+1</f>
        <v>43020</v>
      </c>
      <c r="F55" s="81">
        <f>+E55+1</f>
        <v>43021</v>
      </c>
      <c r="G55" s="81" t="s">
        <v>47</v>
      </c>
    </row>
    <row r="56" spans="1:9" x14ac:dyDescent="0.2">
      <c r="A56" s="19" t="s">
        <v>51</v>
      </c>
      <c r="B56" s="55">
        <f>+F48</f>
        <v>146166152.15000001</v>
      </c>
      <c r="C56" s="55">
        <f>+B99</f>
        <v>139236394.85000002</v>
      </c>
      <c r="D56" s="55">
        <f>+C99</f>
        <v>131159706.32000004</v>
      </c>
      <c r="E56" s="55">
        <f>+D99</f>
        <v>132825535.59000003</v>
      </c>
      <c r="F56" s="55">
        <f>+E99</f>
        <v>100939365.36000004</v>
      </c>
      <c r="G56" s="55">
        <f>+B56</f>
        <v>146166152.15000001</v>
      </c>
    </row>
    <row r="57" spans="1:9" x14ac:dyDescent="0.2">
      <c r="A57" s="21" t="s">
        <v>10</v>
      </c>
      <c r="B57" s="54">
        <f t="shared" ref="B57:G57" si="19">B58+B63+B64+B65+B66+B69+B70+B71+B72</f>
        <v>3288785.1199999996</v>
      </c>
      <c r="C57" s="54">
        <f t="shared" si="19"/>
        <v>3230047.36</v>
      </c>
      <c r="D57" s="54">
        <f t="shared" si="19"/>
        <v>3514106.4299999997</v>
      </c>
      <c r="E57" s="54">
        <f t="shared" si="19"/>
        <v>3037304.77</v>
      </c>
      <c r="F57" s="54">
        <f t="shared" si="19"/>
        <v>142950273.34999999</v>
      </c>
      <c r="G57" s="54">
        <f t="shared" si="19"/>
        <v>156020517.03</v>
      </c>
    </row>
    <row r="58" spans="1:9" x14ac:dyDescent="0.2">
      <c r="A58" s="24" t="s">
        <v>11</v>
      </c>
      <c r="B58" s="55">
        <f>SUM(B59:B62)</f>
        <v>1834549.3599999999</v>
      </c>
      <c r="C58" s="55">
        <f t="shared" ref="C58:F58" si="20">SUM(C59:C62)</f>
        <v>1928634.0599999998</v>
      </c>
      <c r="D58" s="55">
        <f t="shared" si="20"/>
        <v>1549835.24</v>
      </c>
      <c r="E58" s="55">
        <f t="shared" si="20"/>
        <v>1088891.24</v>
      </c>
      <c r="F58" s="55">
        <f t="shared" si="20"/>
        <v>1403036.58</v>
      </c>
      <c r="G58" s="55">
        <f t="shared" ref="G58" si="21">SUM(G59:G62)</f>
        <v>7804946.4799999995</v>
      </c>
    </row>
    <row r="59" spans="1:9" x14ac:dyDescent="0.2">
      <c r="A59" s="24" t="s">
        <v>53</v>
      </c>
      <c r="B59" s="56">
        <v>363373.58</v>
      </c>
      <c r="C59" s="56">
        <v>405410.17</v>
      </c>
      <c r="D59" s="56">
        <v>396002.03</v>
      </c>
      <c r="E59" s="56">
        <v>242080.57</v>
      </c>
      <c r="F59" s="56">
        <v>351921.62</v>
      </c>
      <c r="G59" s="56">
        <f>SUM(B59:F59)</f>
        <v>1758787.9700000002</v>
      </c>
    </row>
    <row r="60" spans="1:9" x14ac:dyDescent="0.2">
      <c r="A60" s="24" t="s">
        <v>54</v>
      </c>
      <c r="B60" s="56">
        <v>643444.64</v>
      </c>
      <c r="C60" s="56">
        <v>606335.47</v>
      </c>
      <c r="D60" s="56">
        <v>627041.1</v>
      </c>
      <c r="E60" s="56">
        <v>577217.31999999995</v>
      </c>
      <c r="F60" s="56">
        <v>557987.03</v>
      </c>
      <c r="G60" s="56">
        <f t="shared" ref="G60:G62" si="22">SUM(B60:F60)</f>
        <v>3012025.5599999996</v>
      </c>
    </row>
    <row r="61" spans="1:9" x14ac:dyDescent="0.2">
      <c r="A61" s="24" t="s">
        <v>12</v>
      </c>
      <c r="B61" s="56">
        <v>743921.43</v>
      </c>
      <c r="C61" s="56">
        <v>795690.7</v>
      </c>
      <c r="D61" s="56">
        <v>458556.75</v>
      </c>
      <c r="E61" s="56">
        <v>155735.17000000001</v>
      </c>
      <c r="F61" s="56">
        <v>417164.18</v>
      </c>
      <c r="G61" s="56">
        <f t="shared" si="22"/>
        <v>2571068.23</v>
      </c>
    </row>
    <row r="62" spans="1:9" x14ac:dyDescent="0.2">
      <c r="A62" s="24" t="s">
        <v>13</v>
      </c>
      <c r="B62" s="56">
        <v>83809.710000000006</v>
      </c>
      <c r="C62" s="56">
        <v>121197.72</v>
      </c>
      <c r="D62" s="56">
        <v>68235.360000000001</v>
      </c>
      <c r="E62" s="56">
        <v>113858.18</v>
      </c>
      <c r="F62" s="56">
        <v>75963.75</v>
      </c>
      <c r="G62" s="56">
        <f t="shared" si="22"/>
        <v>463064.72</v>
      </c>
    </row>
    <row r="63" spans="1:9" x14ac:dyDescent="0.2">
      <c r="A63" s="1" t="s">
        <v>225</v>
      </c>
      <c r="B63" s="56">
        <v>101288.84000000001</v>
      </c>
      <c r="C63" s="56">
        <v>118226.48000000001</v>
      </c>
      <c r="D63" s="56">
        <v>125534.06</v>
      </c>
      <c r="E63" s="56">
        <v>110592.7</v>
      </c>
      <c r="F63" s="56">
        <v>142668.75</v>
      </c>
      <c r="G63" s="56">
        <f>SUM(B63:F63)</f>
        <v>598310.83000000007</v>
      </c>
    </row>
    <row r="64" spans="1:9" x14ac:dyDescent="0.2">
      <c r="A64" s="24" t="s">
        <v>48</v>
      </c>
      <c r="B64" s="56">
        <v>351138.57999999996</v>
      </c>
      <c r="C64" s="56">
        <v>315544.90000000002</v>
      </c>
      <c r="D64" s="56">
        <v>415183.14</v>
      </c>
      <c r="E64" s="56">
        <v>289179</v>
      </c>
      <c r="F64" s="56">
        <v>289960.69</v>
      </c>
      <c r="G64" s="56">
        <f t="shared" ref="G64:G67" si="23">SUM(B64:F64)</f>
        <v>1661006.31</v>
      </c>
    </row>
    <row r="65" spans="1:7" x14ac:dyDescent="0.2">
      <c r="A65" s="24" t="s">
        <v>226</v>
      </c>
      <c r="B65" s="57">
        <v>13563.3</v>
      </c>
      <c r="C65" s="57">
        <v>14715.650000000001</v>
      </c>
      <c r="D65" s="57">
        <v>12750.05</v>
      </c>
      <c r="E65" s="57">
        <v>245978.2</v>
      </c>
      <c r="F65" s="57">
        <v>48211.39</v>
      </c>
      <c r="G65" s="57">
        <f t="shared" si="23"/>
        <v>335218.59000000003</v>
      </c>
    </row>
    <row r="66" spans="1:7" x14ac:dyDescent="0.2">
      <c r="A66" s="24" t="s">
        <v>14</v>
      </c>
      <c r="B66" s="56">
        <f>B67+B68</f>
        <v>988245.03999999992</v>
      </c>
      <c r="C66" s="56">
        <f t="shared" ref="C66:G66" si="24">C67+C68</f>
        <v>852926.27</v>
      </c>
      <c r="D66" s="56">
        <f t="shared" si="24"/>
        <v>1405803.9400000002</v>
      </c>
      <c r="E66" s="56">
        <f t="shared" si="24"/>
        <v>902663.63</v>
      </c>
      <c r="F66" s="56">
        <f t="shared" si="24"/>
        <v>1066395.94</v>
      </c>
      <c r="G66" s="56">
        <f t="shared" si="24"/>
        <v>5216034.82</v>
      </c>
    </row>
    <row r="67" spans="1:7" x14ac:dyDescent="0.2">
      <c r="A67" s="24" t="s">
        <v>49</v>
      </c>
      <c r="B67" s="56">
        <v>988245.03999999992</v>
      </c>
      <c r="C67" s="56">
        <v>852926.27</v>
      </c>
      <c r="D67" s="56">
        <v>1405803.9400000002</v>
      </c>
      <c r="E67" s="56">
        <v>902663.63</v>
      </c>
      <c r="F67" s="56">
        <v>1066395.94</v>
      </c>
      <c r="G67" s="57">
        <f t="shared" si="23"/>
        <v>5216034.82</v>
      </c>
    </row>
    <row r="68" spans="1:7" x14ac:dyDescent="0.2">
      <c r="A68" s="24" t="s">
        <v>50</v>
      </c>
      <c r="B68" s="56"/>
      <c r="C68" s="56"/>
      <c r="D68" s="56"/>
      <c r="E68" s="56"/>
      <c r="F68" s="56"/>
      <c r="G68" s="56">
        <f t="shared" ref="G68:G70" si="25">SUM(B68:F68)</f>
        <v>0</v>
      </c>
    </row>
    <row r="69" spans="1:7" x14ac:dyDescent="0.2">
      <c r="A69" s="24" t="s">
        <v>15</v>
      </c>
      <c r="B69" s="58">
        <v>0</v>
      </c>
      <c r="C69" s="58">
        <v>0</v>
      </c>
      <c r="D69" s="58">
        <v>5000</v>
      </c>
      <c r="E69" s="58">
        <v>0</v>
      </c>
      <c r="F69" s="58">
        <v>0</v>
      </c>
      <c r="G69" s="56">
        <f t="shared" si="25"/>
        <v>5000</v>
      </c>
    </row>
    <row r="70" spans="1:7" x14ac:dyDescent="0.2">
      <c r="A70" s="24" t="s">
        <v>16</v>
      </c>
      <c r="B70" s="56"/>
      <c r="C70" s="56"/>
      <c r="D70" s="56"/>
      <c r="E70" s="56"/>
      <c r="F70" s="56"/>
      <c r="G70" s="56">
        <f t="shared" si="25"/>
        <v>0</v>
      </c>
    </row>
    <row r="71" spans="1:7" x14ac:dyDescent="0.2">
      <c r="A71" s="1" t="s">
        <v>234</v>
      </c>
      <c r="B71" s="56"/>
      <c r="C71" s="56"/>
      <c r="D71" s="56"/>
      <c r="E71" s="56"/>
      <c r="F71" s="56">
        <v>140000000</v>
      </c>
      <c r="G71" s="56">
        <f t="shared" ref="G71:G74" si="26">SUM(B71:F71)</f>
        <v>140000000</v>
      </c>
    </row>
    <row r="72" spans="1:7" x14ac:dyDescent="0.2">
      <c r="A72" s="1" t="s">
        <v>236</v>
      </c>
      <c r="B72" s="56">
        <f t="shared" ref="B72:F72" si="27">SUM(B73:B74)</f>
        <v>0</v>
      </c>
      <c r="C72" s="56">
        <f t="shared" si="27"/>
        <v>0</v>
      </c>
      <c r="D72" s="56">
        <f t="shared" si="27"/>
        <v>0</v>
      </c>
      <c r="E72" s="56">
        <f t="shared" si="27"/>
        <v>400000</v>
      </c>
      <c r="F72" s="56">
        <f t="shared" si="27"/>
        <v>0</v>
      </c>
      <c r="G72" s="56">
        <f t="shared" si="26"/>
        <v>400000</v>
      </c>
    </row>
    <row r="73" spans="1:7" x14ac:dyDescent="0.2">
      <c r="A73" s="24" t="s">
        <v>17</v>
      </c>
      <c r="B73" s="56"/>
      <c r="C73" s="56"/>
      <c r="D73" s="56"/>
      <c r="E73" s="56">
        <v>400000</v>
      </c>
      <c r="F73" s="56"/>
      <c r="G73" s="56">
        <f t="shared" si="26"/>
        <v>400000</v>
      </c>
    </row>
    <row r="74" spans="1:7" ht="13.5" thickBot="1" x14ac:dyDescent="0.25">
      <c r="A74" s="67" t="s">
        <v>18</v>
      </c>
      <c r="B74" s="59"/>
      <c r="C74" s="59"/>
      <c r="D74" s="59"/>
      <c r="E74" s="59"/>
      <c r="F74" s="59"/>
      <c r="G74" s="59">
        <f t="shared" si="26"/>
        <v>0</v>
      </c>
    </row>
    <row r="75" spans="1:7" ht="13.5" thickTop="1" x14ac:dyDescent="0.2">
      <c r="A75" s="33" t="s">
        <v>19</v>
      </c>
      <c r="B75" s="55">
        <f>B76+B77+B78+B79+B83+B87+B88+B89+B94+B97+B98</f>
        <v>10218542.42</v>
      </c>
      <c r="C75" s="55">
        <f t="shared" ref="C75:G75" si="28">C76+C77+C78+C79+C83+C87+C88+C89+C94+C97+C98</f>
        <v>11306735.890000001</v>
      </c>
      <c r="D75" s="55">
        <f t="shared" si="28"/>
        <v>1848277.1599999997</v>
      </c>
      <c r="E75" s="55">
        <f t="shared" si="28"/>
        <v>34923475</v>
      </c>
      <c r="F75" s="55">
        <f t="shared" si="28"/>
        <v>22723860.870000001</v>
      </c>
      <c r="G75" s="55">
        <f t="shared" si="28"/>
        <v>81020891.340000004</v>
      </c>
    </row>
    <row r="76" spans="1:7" x14ac:dyDescent="0.2">
      <c r="A76" s="27" t="s">
        <v>20</v>
      </c>
      <c r="B76" s="56">
        <v>4435.38</v>
      </c>
      <c r="C76" s="56">
        <v>1701617</v>
      </c>
      <c r="D76" s="56">
        <v>7582.72</v>
      </c>
      <c r="E76" s="56"/>
      <c r="F76" s="56"/>
      <c r="G76" s="56">
        <f>SUM(B76:F76)</f>
        <v>1713635.0999999999</v>
      </c>
    </row>
    <row r="77" spans="1:7" x14ac:dyDescent="0.2">
      <c r="A77" s="2" t="s">
        <v>227</v>
      </c>
      <c r="B77" s="56"/>
      <c r="C77" s="56">
        <v>1024</v>
      </c>
      <c r="D77" s="56">
        <v>2306.5</v>
      </c>
      <c r="E77" s="56">
        <v>17997.89</v>
      </c>
      <c r="F77" s="56">
        <v>13100</v>
      </c>
      <c r="G77" s="56">
        <f>SUM(B77:F77)</f>
        <v>34428.39</v>
      </c>
    </row>
    <row r="78" spans="1:7" x14ac:dyDescent="0.2">
      <c r="A78" s="2" t="s">
        <v>228</v>
      </c>
      <c r="B78" s="56"/>
      <c r="C78" s="56"/>
      <c r="D78" s="56"/>
      <c r="E78" s="56"/>
      <c r="F78" s="56"/>
      <c r="G78" s="56">
        <f>SUM(B78:F78)</f>
        <v>0</v>
      </c>
    </row>
    <row r="79" spans="1:7" x14ac:dyDescent="0.2">
      <c r="A79" s="24" t="s">
        <v>21</v>
      </c>
      <c r="B79" s="56">
        <f t="shared" ref="B79:F79" si="29">B80+B81+B82</f>
        <v>0</v>
      </c>
      <c r="C79" s="56">
        <f t="shared" si="29"/>
        <v>0</v>
      </c>
      <c r="D79" s="56">
        <f t="shared" si="29"/>
        <v>0</v>
      </c>
      <c r="E79" s="56">
        <f t="shared" si="29"/>
        <v>1000000</v>
      </c>
      <c r="F79" s="56">
        <f t="shared" si="29"/>
        <v>0</v>
      </c>
      <c r="G79" s="56">
        <f t="shared" ref="G79" si="30">G80+G81+G82</f>
        <v>1000000</v>
      </c>
    </row>
    <row r="80" spans="1:7" x14ac:dyDescent="0.2">
      <c r="A80" s="1" t="s">
        <v>237</v>
      </c>
      <c r="B80" s="60"/>
      <c r="C80" s="60"/>
      <c r="D80" s="60"/>
      <c r="E80" s="60"/>
      <c r="F80" s="60"/>
      <c r="G80" s="56">
        <f t="shared" ref="G80:G82" si="31">SUM(B80:F80)</f>
        <v>0</v>
      </c>
    </row>
    <row r="81" spans="1:7" x14ac:dyDescent="0.2">
      <c r="A81" s="1" t="s">
        <v>238</v>
      </c>
      <c r="B81" s="60"/>
      <c r="C81" s="60"/>
      <c r="D81" s="60"/>
      <c r="E81" s="60">
        <v>1000000</v>
      </c>
      <c r="F81" s="60"/>
      <c r="G81" s="56">
        <f t="shared" si="31"/>
        <v>1000000</v>
      </c>
    </row>
    <row r="82" spans="1:7" x14ac:dyDescent="0.2">
      <c r="A82" s="24" t="s">
        <v>22</v>
      </c>
      <c r="B82" s="60"/>
      <c r="C82" s="60"/>
      <c r="D82" s="60"/>
      <c r="E82" s="60"/>
      <c r="F82" s="60"/>
      <c r="G82" s="56">
        <f t="shared" si="31"/>
        <v>0</v>
      </c>
    </row>
    <row r="83" spans="1:7" x14ac:dyDescent="0.2">
      <c r="A83" s="24" t="s">
        <v>23</v>
      </c>
      <c r="B83" s="56">
        <f>B84+B85+B86</f>
        <v>0</v>
      </c>
      <c r="C83" s="56">
        <f t="shared" ref="C83:F83" si="32">C84+C85+C86</f>
        <v>0</v>
      </c>
      <c r="D83" s="56">
        <f t="shared" si="32"/>
        <v>0</v>
      </c>
      <c r="E83" s="56">
        <f t="shared" si="32"/>
        <v>0</v>
      </c>
      <c r="F83" s="56">
        <f t="shared" si="32"/>
        <v>195000</v>
      </c>
      <c r="G83" s="56">
        <f t="shared" ref="G83" si="33">G84+G85+G86</f>
        <v>195000</v>
      </c>
    </row>
    <row r="84" spans="1:7" x14ac:dyDescent="0.2">
      <c r="A84" s="1" t="s">
        <v>237</v>
      </c>
      <c r="B84" s="56"/>
      <c r="C84" s="56"/>
      <c r="D84" s="56"/>
      <c r="E84" s="56"/>
      <c r="F84" s="56">
        <v>20000</v>
      </c>
      <c r="G84" s="56">
        <f t="shared" ref="G84:G91" si="34">SUM(B84:F84)</f>
        <v>20000</v>
      </c>
    </row>
    <row r="85" spans="1:7" x14ac:dyDescent="0.2">
      <c r="A85" s="1" t="s">
        <v>238</v>
      </c>
      <c r="B85" s="60"/>
      <c r="C85" s="60"/>
      <c r="D85" s="60"/>
      <c r="E85" s="60"/>
      <c r="F85" s="60">
        <v>175000</v>
      </c>
      <c r="G85" s="56">
        <f t="shared" si="34"/>
        <v>175000</v>
      </c>
    </row>
    <row r="86" spans="1:7" x14ac:dyDescent="0.2">
      <c r="A86" s="24" t="s">
        <v>22</v>
      </c>
      <c r="B86" s="60"/>
      <c r="C86" s="60"/>
      <c r="D86" s="60"/>
      <c r="E86" s="60"/>
      <c r="F86" s="60"/>
      <c r="G86" s="56">
        <f t="shared" si="34"/>
        <v>0</v>
      </c>
    </row>
    <row r="87" spans="1:7" x14ac:dyDescent="0.2">
      <c r="A87" s="27" t="s">
        <v>24</v>
      </c>
      <c r="B87" s="56">
        <v>611091.25</v>
      </c>
      <c r="C87" s="56"/>
      <c r="D87" s="56">
        <v>59596.75</v>
      </c>
      <c r="E87" s="56">
        <v>185748.43</v>
      </c>
      <c r="F87" s="56">
        <v>38839</v>
      </c>
      <c r="G87" s="56">
        <f t="shared" si="34"/>
        <v>895275.42999999993</v>
      </c>
    </row>
    <row r="88" spans="1:7" x14ac:dyDescent="0.2">
      <c r="A88" s="2" t="s">
        <v>229</v>
      </c>
      <c r="B88" s="56">
        <v>8048308.7000000002</v>
      </c>
      <c r="C88" s="56">
        <v>1350924.89</v>
      </c>
      <c r="D88" s="56">
        <v>1315837.7699999998</v>
      </c>
      <c r="E88" s="56">
        <v>582716.68000000005</v>
      </c>
      <c r="F88" s="56">
        <v>587067.56999999995</v>
      </c>
      <c r="G88" s="56">
        <f t="shared" ref="G88" si="35">SUM(B88:F88)</f>
        <v>11884855.609999999</v>
      </c>
    </row>
    <row r="89" spans="1:7" x14ac:dyDescent="0.2">
      <c r="A89" s="2" t="s">
        <v>230</v>
      </c>
      <c r="B89" s="56">
        <f>+B90+B91+B92+B93</f>
        <v>1554707.09</v>
      </c>
      <c r="C89" s="56">
        <f t="shared" ref="C89:G89" si="36">+C90+C91+C92+C93</f>
        <v>243170</v>
      </c>
      <c r="D89" s="56">
        <f t="shared" si="36"/>
        <v>462953.42</v>
      </c>
      <c r="E89" s="56">
        <f t="shared" si="36"/>
        <v>33137012</v>
      </c>
      <c r="F89" s="56">
        <f t="shared" si="36"/>
        <v>21889854.300000001</v>
      </c>
      <c r="G89" s="56">
        <f t="shared" si="36"/>
        <v>57287696.810000002</v>
      </c>
    </row>
    <row r="90" spans="1:7" x14ac:dyDescent="0.2">
      <c r="A90" s="2" t="s">
        <v>231</v>
      </c>
      <c r="B90" s="56"/>
      <c r="C90" s="56"/>
      <c r="D90" s="56"/>
      <c r="E90" s="56"/>
      <c r="F90" s="56"/>
      <c r="G90" s="56">
        <f t="shared" si="34"/>
        <v>0</v>
      </c>
    </row>
    <row r="91" spans="1:7" x14ac:dyDescent="0.2">
      <c r="A91" s="2" t="s">
        <v>232</v>
      </c>
      <c r="B91" s="56"/>
      <c r="C91" s="56"/>
      <c r="D91" s="56"/>
      <c r="E91" s="56">
        <v>25000</v>
      </c>
      <c r="F91" s="56"/>
      <c r="G91" s="56">
        <f t="shared" si="34"/>
        <v>25000</v>
      </c>
    </row>
    <row r="92" spans="1:7" x14ac:dyDescent="0.2">
      <c r="A92" s="27" t="s">
        <v>25</v>
      </c>
      <c r="B92" s="56">
        <v>1554707.09</v>
      </c>
      <c r="C92" s="56">
        <v>68670</v>
      </c>
      <c r="D92" s="56">
        <v>462953.42</v>
      </c>
      <c r="E92" s="56">
        <v>33112012</v>
      </c>
      <c r="F92" s="56">
        <v>21889854.300000001</v>
      </c>
      <c r="G92" s="56">
        <f t="shared" ref="G92:G93" si="37">SUM(B92:F92)</f>
        <v>57088196.810000002</v>
      </c>
    </row>
    <row r="93" spans="1:7" x14ac:dyDescent="0.2">
      <c r="A93" s="2" t="s">
        <v>233</v>
      </c>
      <c r="B93" s="56"/>
      <c r="C93" s="56">
        <v>174500</v>
      </c>
      <c r="D93" s="56"/>
      <c r="E93" s="56"/>
      <c r="F93" s="56"/>
      <c r="G93" s="56">
        <f t="shared" si="37"/>
        <v>174500</v>
      </c>
    </row>
    <row r="94" spans="1:7" x14ac:dyDescent="0.2">
      <c r="A94" s="27" t="s">
        <v>26</v>
      </c>
      <c r="B94" s="56">
        <f>+B95+B96</f>
        <v>0</v>
      </c>
      <c r="C94" s="56">
        <f t="shared" ref="C94:F94" si="38">+C95+C96</f>
        <v>0</v>
      </c>
      <c r="D94" s="56">
        <f t="shared" si="38"/>
        <v>0</v>
      </c>
      <c r="E94" s="56">
        <f t="shared" si="38"/>
        <v>0</v>
      </c>
      <c r="F94" s="56">
        <f t="shared" si="38"/>
        <v>0</v>
      </c>
      <c r="G94" s="56">
        <f t="shared" ref="G94" si="39">+G95+G96</f>
        <v>0</v>
      </c>
    </row>
    <row r="95" spans="1:7" x14ac:dyDescent="0.2">
      <c r="A95" s="27" t="s">
        <v>27</v>
      </c>
      <c r="B95" s="56"/>
      <c r="C95" s="56"/>
      <c r="D95" s="56"/>
      <c r="E95" s="56"/>
      <c r="F95" s="56"/>
      <c r="G95" s="56">
        <f t="shared" ref="G95:G97" si="40">SUM(B95:F95)</f>
        <v>0</v>
      </c>
    </row>
    <row r="96" spans="1:7" x14ac:dyDescent="0.2">
      <c r="A96" s="27" t="s">
        <v>28</v>
      </c>
      <c r="B96" s="56"/>
      <c r="C96" s="56"/>
      <c r="D96" s="56"/>
      <c r="E96" s="56"/>
      <c r="F96" s="56"/>
      <c r="G96" s="56">
        <f t="shared" si="40"/>
        <v>0</v>
      </c>
    </row>
    <row r="97" spans="1:10" x14ac:dyDescent="0.2">
      <c r="A97" s="2" t="s">
        <v>235</v>
      </c>
      <c r="B97" s="56"/>
      <c r="C97" s="56">
        <v>8000000</v>
      </c>
      <c r="D97" s="56"/>
      <c r="E97" s="56"/>
      <c r="F97" s="56"/>
      <c r="G97" s="56">
        <f t="shared" si="40"/>
        <v>8000000</v>
      </c>
    </row>
    <row r="98" spans="1:10" ht="13.5" thickBot="1" x14ac:dyDescent="0.25">
      <c r="A98" s="71" t="s">
        <v>46</v>
      </c>
      <c r="B98" s="59"/>
      <c r="C98" s="59">
        <v>10000</v>
      </c>
      <c r="D98" s="59"/>
      <c r="E98" s="59"/>
      <c r="F98" s="59"/>
      <c r="G98" s="59">
        <f t="shared" ref="G98" si="41">SUM(B98:F98)</f>
        <v>10000</v>
      </c>
    </row>
    <row r="99" spans="1:10" ht="13.5" thickTop="1" x14ac:dyDescent="0.2">
      <c r="A99" s="69" t="s">
        <v>52</v>
      </c>
      <c r="B99" s="70">
        <f>+B56+B57-B75</f>
        <v>139236394.85000002</v>
      </c>
      <c r="C99" s="70">
        <f t="shared" ref="C99:G99" si="42">+C56+C57-C75</f>
        <v>131159706.32000004</v>
      </c>
      <c r="D99" s="70">
        <f t="shared" si="42"/>
        <v>132825535.59000003</v>
      </c>
      <c r="E99" s="70">
        <f t="shared" si="42"/>
        <v>100939365.36000004</v>
      </c>
      <c r="F99" s="70">
        <f t="shared" si="42"/>
        <v>221165777.84000003</v>
      </c>
      <c r="G99" s="70">
        <f t="shared" si="42"/>
        <v>221165777.84</v>
      </c>
      <c r="J99" s="95"/>
    </row>
    <row r="100" spans="1:10" x14ac:dyDescent="0.2">
      <c r="A100" s="40"/>
      <c r="B100" s="68"/>
      <c r="C100" s="68"/>
      <c r="D100" s="68"/>
      <c r="E100" s="68"/>
      <c r="F100" s="68"/>
      <c r="G100" s="68"/>
    </row>
  </sheetData>
  <mergeCells count="5">
    <mergeCell ref="A54:A55"/>
    <mergeCell ref="C2:D2"/>
    <mergeCell ref="A3:A4"/>
    <mergeCell ref="B52:F52"/>
    <mergeCell ref="C53:D5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baseColWidth="10" defaultRowHeight="12.75" x14ac:dyDescent="0.2"/>
  <cols>
    <col min="1" max="1" width="7.7109375" bestFit="1" customWidth="1"/>
    <col min="2" max="2" width="48.140625" customWidth="1"/>
    <col min="3" max="5" width="9.140625" bestFit="1" customWidth="1"/>
    <col min="6" max="6" width="10.140625" bestFit="1" customWidth="1"/>
    <col min="7" max="9" width="9.140625" bestFit="1" customWidth="1"/>
    <col min="10" max="10" width="10.140625" bestFit="1" customWidth="1"/>
    <col min="11" max="11" width="11.5703125" bestFit="1" customWidth="1"/>
    <col min="12" max="12" width="9.140625" bestFit="1" customWidth="1"/>
    <col min="13" max="13" width="10.85546875" bestFit="1" customWidth="1"/>
    <col min="14" max="14" width="10.28515625" bestFit="1" customWidth="1"/>
    <col min="15" max="15" width="11.140625" bestFit="1" customWidth="1"/>
  </cols>
  <sheetData>
    <row r="1" spans="1:15" x14ac:dyDescent="0.2">
      <c r="A1" s="101" t="s">
        <v>250</v>
      </c>
    </row>
    <row r="2" spans="1:15" x14ac:dyDescent="0.2">
      <c r="A2" s="101" t="s">
        <v>251</v>
      </c>
    </row>
    <row r="3" spans="1:15" x14ac:dyDescent="0.2">
      <c r="A3" s="101" t="s">
        <v>252</v>
      </c>
    </row>
    <row r="4" spans="1:15" x14ac:dyDescent="0.2">
      <c r="A4" s="85" t="s">
        <v>205</v>
      </c>
      <c r="B4" s="86" t="s">
        <v>55</v>
      </c>
      <c r="C4" s="86" t="s">
        <v>218</v>
      </c>
      <c r="D4" s="86" t="s">
        <v>219</v>
      </c>
      <c r="E4" s="86" t="s">
        <v>220</v>
      </c>
      <c r="F4" s="86" t="s">
        <v>221</v>
      </c>
      <c r="G4" s="86" t="s">
        <v>222</v>
      </c>
      <c r="H4" s="86" t="s">
        <v>56</v>
      </c>
      <c r="I4" s="86" t="s">
        <v>57</v>
      </c>
      <c r="J4" s="86" t="s">
        <v>58</v>
      </c>
      <c r="K4" s="86" t="s">
        <v>59</v>
      </c>
      <c r="L4" s="86" t="s">
        <v>60</v>
      </c>
      <c r="M4" s="86" t="s">
        <v>61</v>
      </c>
      <c r="N4" s="86" t="s">
        <v>62</v>
      </c>
      <c r="O4" s="86" t="s">
        <v>7</v>
      </c>
    </row>
    <row r="5" spans="1:15" hidden="1" x14ac:dyDescent="0.2">
      <c r="A5" s="4" t="s">
        <v>63</v>
      </c>
      <c r="B5" s="48" t="s">
        <v>64</v>
      </c>
      <c r="C5" s="51">
        <v>0</v>
      </c>
      <c r="D5" s="51">
        <v>66649.67</v>
      </c>
      <c r="E5" s="51">
        <v>60322.01</v>
      </c>
      <c r="F5" s="51">
        <v>62299.34</v>
      </c>
      <c r="G5" s="51">
        <v>71916.17</v>
      </c>
      <c r="H5" s="51">
        <v>61622</v>
      </c>
      <c r="I5" s="51">
        <v>61622</v>
      </c>
      <c r="J5" s="51">
        <v>61622</v>
      </c>
      <c r="K5" s="51">
        <v>61622</v>
      </c>
      <c r="L5" s="51">
        <v>61622</v>
      </c>
      <c r="M5" s="51">
        <v>61622</v>
      </c>
      <c r="N5" s="51">
        <v>118210.33</v>
      </c>
      <c r="O5" s="51">
        <f>SUM(C5:N5)</f>
        <v>749129.5199999999</v>
      </c>
    </row>
    <row r="6" spans="1:15" hidden="1" x14ac:dyDescent="0.2">
      <c r="A6" s="4" t="s">
        <v>65</v>
      </c>
      <c r="B6" s="5" t="s">
        <v>66</v>
      </c>
      <c r="C6" s="51">
        <v>0</v>
      </c>
      <c r="D6" s="51">
        <v>22365.4</v>
      </c>
      <c r="E6" s="51">
        <v>19240.13</v>
      </c>
      <c r="F6" s="51">
        <v>19189.599999999999</v>
      </c>
      <c r="G6" s="51">
        <v>23420.92</v>
      </c>
      <c r="H6" s="51">
        <v>22410</v>
      </c>
      <c r="I6" s="51">
        <v>22410</v>
      </c>
      <c r="J6" s="51">
        <v>22410</v>
      </c>
      <c r="K6" s="51">
        <v>22410</v>
      </c>
      <c r="L6" s="51">
        <v>22410</v>
      </c>
      <c r="M6" s="51">
        <v>22410</v>
      </c>
      <c r="N6" s="51">
        <v>44864.6</v>
      </c>
      <c r="O6" s="51">
        <f>SUM(C6:N6)</f>
        <v>263540.64999999997</v>
      </c>
    </row>
    <row r="7" spans="1:15" hidden="1" x14ac:dyDescent="0.2">
      <c r="A7" s="4" t="s">
        <v>67</v>
      </c>
      <c r="B7" s="5" t="s">
        <v>68</v>
      </c>
      <c r="C7" s="51">
        <v>0</v>
      </c>
      <c r="D7" s="51">
        <v>1089.22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4592486.78</v>
      </c>
      <c r="O7" s="51">
        <f t="shared" ref="O7:O70" si="0">SUM(C7:N7)</f>
        <v>4593576</v>
      </c>
    </row>
    <row r="8" spans="1:15" hidden="1" x14ac:dyDescent="0.2">
      <c r="A8" s="4" t="s">
        <v>69</v>
      </c>
      <c r="B8" s="5" t="s">
        <v>70</v>
      </c>
      <c r="C8" s="51">
        <v>0</v>
      </c>
      <c r="D8" s="51">
        <v>78000</v>
      </c>
      <c r="E8" s="51">
        <v>92000</v>
      </c>
      <c r="F8" s="51">
        <v>90000</v>
      </c>
      <c r="G8" s="51">
        <v>88000</v>
      </c>
      <c r="H8" s="51">
        <v>80000</v>
      </c>
      <c r="I8" s="51">
        <v>80000</v>
      </c>
      <c r="J8" s="51">
        <v>80000</v>
      </c>
      <c r="K8" s="51">
        <v>80000</v>
      </c>
      <c r="L8" s="51">
        <v>80000</v>
      </c>
      <c r="M8" s="51">
        <v>80000</v>
      </c>
      <c r="N8" s="51">
        <v>162000</v>
      </c>
      <c r="O8" s="51">
        <f t="shared" si="0"/>
        <v>990000</v>
      </c>
    </row>
    <row r="9" spans="1:15" hidden="1" x14ac:dyDescent="0.2">
      <c r="A9" s="4" t="s">
        <v>71</v>
      </c>
      <c r="B9" s="5" t="s">
        <v>72</v>
      </c>
      <c r="C9" s="51">
        <v>0</v>
      </c>
      <c r="D9" s="51">
        <v>4333303.01</v>
      </c>
      <c r="E9" s="51">
        <v>4018707.51</v>
      </c>
      <c r="F9" s="51">
        <v>4192662.56</v>
      </c>
      <c r="G9" s="51">
        <v>5146803.75</v>
      </c>
      <c r="H9" s="51">
        <v>4509544</v>
      </c>
      <c r="I9" s="51">
        <v>4509544</v>
      </c>
      <c r="J9" s="51">
        <v>4509544</v>
      </c>
      <c r="K9" s="51">
        <v>4509544</v>
      </c>
      <c r="L9" s="51">
        <v>4509544</v>
      </c>
      <c r="M9" s="51">
        <v>4509544</v>
      </c>
      <c r="N9" s="51">
        <v>9195328.9900000002</v>
      </c>
      <c r="O9" s="51">
        <f t="shared" si="0"/>
        <v>53944069.82</v>
      </c>
    </row>
    <row r="10" spans="1:15" hidden="1" x14ac:dyDescent="0.2">
      <c r="A10" s="4" t="s">
        <v>73</v>
      </c>
      <c r="B10" s="5" t="s">
        <v>74</v>
      </c>
      <c r="C10" s="51">
        <v>0</v>
      </c>
      <c r="D10" s="51">
        <v>3561.3</v>
      </c>
      <c r="E10" s="51">
        <v>4004.28</v>
      </c>
      <c r="F10" s="51">
        <v>4139.1000000000004</v>
      </c>
      <c r="G10" s="51">
        <v>5123.53</v>
      </c>
      <c r="H10" s="51">
        <v>4004.28</v>
      </c>
      <c r="I10" s="51">
        <v>4004.28</v>
      </c>
      <c r="J10" s="51">
        <v>4004.28</v>
      </c>
      <c r="K10" s="51">
        <v>4004.28</v>
      </c>
      <c r="L10" s="51">
        <v>4004.28</v>
      </c>
      <c r="M10" s="51">
        <v>4004.28</v>
      </c>
      <c r="N10" s="51">
        <v>3136.18</v>
      </c>
      <c r="O10" s="51">
        <f t="shared" si="0"/>
        <v>43990.069999999992</v>
      </c>
    </row>
    <row r="11" spans="1:15" hidden="1" x14ac:dyDescent="0.2">
      <c r="A11" s="4" t="s">
        <v>73</v>
      </c>
      <c r="B11" s="5" t="s">
        <v>74</v>
      </c>
      <c r="C11" s="51">
        <v>0</v>
      </c>
      <c r="D11" s="51">
        <v>436470.91</v>
      </c>
      <c r="E11" s="51">
        <v>403623.08</v>
      </c>
      <c r="F11" s="51">
        <v>421076.45</v>
      </c>
      <c r="G11" s="51">
        <v>516409.59999999998</v>
      </c>
      <c r="H11" s="51">
        <v>453766.2</v>
      </c>
      <c r="I11" s="51">
        <v>453766.2</v>
      </c>
      <c r="J11" s="51">
        <v>453766.2</v>
      </c>
      <c r="K11" s="51">
        <v>453766.2</v>
      </c>
      <c r="L11" s="51">
        <v>453766.2</v>
      </c>
      <c r="M11" s="51">
        <v>457327.5</v>
      </c>
      <c r="N11" s="51">
        <v>921264.99</v>
      </c>
      <c r="O11" s="51">
        <f t="shared" si="0"/>
        <v>5425003.5300000012</v>
      </c>
    </row>
    <row r="12" spans="1:15" hidden="1" x14ac:dyDescent="0.2">
      <c r="A12" s="4" t="s">
        <v>73</v>
      </c>
      <c r="B12" s="5" t="s">
        <v>74</v>
      </c>
      <c r="C12" s="51">
        <v>0</v>
      </c>
      <c r="D12" s="51">
        <v>816.6</v>
      </c>
      <c r="E12" s="51">
        <v>816.6</v>
      </c>
      <c r="F12" s="51">
        <v>816.6</v>
      </c>
      <c r="G12" s="51">
        <v>996.2</v>
      </c>
      <c r="H12" s="51">
        <v>816.6</v>
      </c>
      <c r="I12" s="51">
        <v>816.6</v>
      </c>
      <c r="J12" s="51">
        <v>816.6</v>
      </c>
      <c r="K12" s="51">
        <v>816.6</v>
      </c>
      <c r="L12" s="51">
        <v>816.6</v>
      </c>
      <c r="M12" s="51">
        <v>816.6</v>
      </c>
      <c r="N12" s="51">
        <v>816</v>
      </c>
      <c r="O12" s="51">
        <f t="shared" si="0"/>
        <v>9161.6000000000022</v>
      </c>
    </row>
    <row r="13" spans="1:15" hidden="1" x14ac:dyDescent="0.2">
      <c r="A13" s="4" t="s">
        <v>73</v>
      </c>
      <c r="B13" s="5" t="s">
        <v>74</v>
      </c>
      <c r="C13" s="51">
        <v>0</v>
      </c>
      <c r="D13" s="51">
        <v>1300.02</v>
      </c>
      <c r="E13" s="51">
        <v>1383</v>
      </c>
      <c r="F13" s="51">
        <v>1383</v>
      </c>
      <c r="G13" s="51">
        <v>1684.84</v>
      </c>
      <c r="H13" s="51">
        <v>1383</v>
      </c>
      <c r="I13" s="51">
        <v>1383</v>
      </c>
      <c r="J13" s="51">
        <v>1383</v>
      </c>
      <c r="K13" s="51">
        <v>1383</v>
      </c>
      <c r="L13" s="51">
        <v>1383</v>
      </c>
      <c r="M13" s="51">
        <v>1383</v>
      </c>
      <c r="N13" s="51">
        <v>1631.98</v>
      </c>
      <c r="O13" s="51">
        <f t="shared" si="0"/>
        <v>15680.84</v>
      </c>
    </row>
    <row r="14" spans="1:15" hidden="1" x14ac:dyDescent="0.2">
      <c r="A14" s="4" t="s">
        <v>75</v>
      </c>
      <c r="B14" s="49" t="s">
        <v>206</v>
      </c>
      <c r="C14" s="51">
        <v>0</v>
      </c>
      <c r="D14" s="51">
        <v>75343.429999999993</v>
      </c>
      <c r="E14" s="51">
        <v>69802.259999999995</v>
      </c>
      <c r="F14" s="51">
        <v>72809.850000000006</v>
      </c>
      <c r="G14" s="51">
        <v>89304.47</v>
      </c>
      <c r="H14" s="51">
        <v>78550.2</v>
      </c>
      <c r="I14" s="51">
        <v>78550.2</v>
      </c>
      <c r="J14" s="51">
        <v>78550.2</v>
      </c>
      <c r="K14" s="51">
        <v>78550.2</v>
      </c>
      <c r="L14" s="51">
        <v>78550.2</v>
      </c>
      <c r="M14" s="51">
        <v>78550.2</v>
      </c>
      <c r="N14" s="51">
        <v>160306.76999999999</v>
      </c>
      <c r="O14" s="51">
        <f t="shared" si="0"/>
        <v>938867.97999999986</v>
      </c>
    </row>
    <row r="15" spans="1:15" hidden="1" x14ac:dyDescent="0.2">
      <c r="A15" s="4" t="s">
        <v>76</v>
      </c>
      <c r="B15" s="5" t="s">
        <v>77</v>
      </c>
      <c r="C15" s="51">
        <v>0</v>
      </c>
      <c r="D15" s="51">
        <v>132669.57</v>
      </c>
      <c r="E15" s="51">
        <v>122948.12</v>
      </c>
      <c r="F15" s="51">
        <v>128224.56</v>
      </c>
      <c r="G15" s="51">
        <v>157265.60999999999</v>
      </c>
      <c r="H15" s="51">
        <v>137807.29999999999</v>
      </c>
      <c r="I15" s="51">
        <v>137807.29999999999</v>
      </c>
      <c r="J15" s="51">
        <v>137807.29999999999</v>
      </c>
      <c r="K15" s="51">
        <v>137807.29999999999</v>
      </c>
      <c r="L15" s="51">
        <v>137807.29999999999</v>
      </c>
      <c r="M15" s="51">
        <v>137807.29999999999</v>
      </c>
      <c r="N15" s="51">
        <v>280752.73</v>
      </c>
      <c r="O15" s="51">
        <f t="shared" si="0"/>
        <v>1648704.3900000001</v>
      </c>
    </row>
    <row r="16" spans="1:15" hidden="1" x14ac:dyDescent="0.2">
      <c r="A16" s="4" t="s">
        <v>78</v>
      </c>
      <c r="B16" s="5" t="s">
        <v>79</v>
      </c>
      <c r="C16" s="51">
        <v>0</v>
      </c>
      <c r="D16" s="51">
        <v>87734.11</v>
      </c>
      <c r="E16" s="51">
        <v>81164.52</v>
      </c>
      <c r="F16" s="51">
        <v>84655.2</v>
      </c>
      <c r="G16" s="51">
        <v>103818.93</v>
      </c>
      <c r="H16" s="51">
        <v>91159.29</v>
      </c>
      <c r="I16" s="51">
        <v>91159.29</v>
      </c>
      <c r="J16" s="51">
        <v>91159.29</v>
      </c>
      <c r="K16" s="51">
        <v>91159.29</v>
      </c>
      <c r="L16" s="51">
        <v>91159.29</v>
      </c>
      <c r="M16" s="51">
        <v>91159.29</v>
      </c>
      <c r="N16" s="51">
        <v>185742.28</v>
      </c>
      <c r="O16" s="51">
        <f t="shared" si="0"/>
        <v>1090070.78</v>
      </c>
    </row>
    <row r="17" spans="1:15" hidden="1" x14ac:dyDescent="0.2">
      <c r="A17" s="4" t="s">
        <v>78</v>
      </c>
      <c r="B17" s="5" t="s">
        <v>79</v>
      </c>
      <c r="C17" s="51">
        <v>0</v>
      </c>
      <c r="D17" s="51">
        <v>712.26</v>
      </c>
      <c r="E17" s="51">
        <v>800.86</v>
      </c>
      <c r="F17" s="51">
        <v>827.82</v>
      </c>
      <c r="G17" s="51">
        <v>1024.8499999999999</v>
      </c>
      <c r="H17" s="51">
        <v>800.86</v>
      </c>
      <c r="I17" s="51">
        <v>800.86</v>
      </c>
      <c r="J17" s="51">
        <v>800.86</v>
      </c>
      <c r="K17" s="51">
        <v>800.86</v>
      </c>
      <c r="L17" s="51">
        <v>800.86</v>
      </c>
      <c r="M17" s="51">
        <v>800.86</v>
      </c>
      <c r="N17" s="51">
        <v>628</v>
      </c>
      <c r="O17" s="51">
        <f t="shared" si="0"/>
        <v>8798.9499999999971</v>
      </c>
    </row>
    <row r="18" spans="1:15" hidden="1" x14ac:dyDescent="0.2">
      <c r="A18" s="4" t="s">
        <v>80</v>
      </c>
      <c r="B18" s="5" t="s">
        <v>81</v>
      </c>
      <c r="C18" s="51">
        <v>0</v>
      </c>
      <c r="D18" s="51">
        <v>1049</v>
      </c>
      <c r="E18" s="51">
        <v>9588.4</v>
      </c>
      <c r="F18" s="51">
        <v>10946.71</v>
      </c>
      <c r="G18" s="51">
        <v>18759.93</v>
      </c>
      <c r="H18" s="51">
        <v>17870</v>
      </c>
      <c r="I18" s="51">
        <v>17870</v>
      </c>
      <c r="J18" s="51">
        <v>17870</v>
      </c>
      <c r="K18" s="51">
        <v>17870</v>
      </c>
      <c r="L18" s="51">
        <v>17870</v>
      </c>
      <c r="M18" s="51">
        <v>17870</v>
      </c>
      <c r="N18" s="51">
        <v>34691</v>
      </c>
      <c r="O18" s="51">
        <f t="shared" si="0"/>
        <v>182255.04</v>
      </c>
    </row>
    <row r="19" spans="1:15" hidden="1" x14ac:dyDescent="0.2">
      <c r="A19" s="4" t="s">
        <v>82</v>
      </c>
      <c r="B19" s="5" t="s">
        <v>83</v>
      </c>
      <c r="C19" s="51">
        <v>1222.0999999999999</v>
      </c>
      <c r="D19" s="51">
        <v>108115.91</v>
      </c>
      <c r="E19" s="51">
        <v>67667.55</v>
      </c>
      <c r="F19" s="51">
        <v>58993.35</v>
      </c>
      <c r="G19" s="51">
        <v>62647.88</v>
      </c>
      <c r="H19" s="51">
        <v>82802</v>
      </c>
      <c r="I19" s="51">
        <v>82802</v>
      </c>
      <c r="J19" s="51">
        <v>82802</v>
      </c>
      <c r="K19" s="51">
        <v>82802</v>
      </c>
      <c r="L19" s="51">
        <v>82802</v>
      </c>
      <c r="M19" s="51">
        <v>82802</v>
      </c>
      <c r="N19" s="51">
        <v>61275.99</v>
      </c>
      <c r="O19" s="51">
        <f t="shared" si="0"/>
        <v>856734.78</v>
      </c>
    </row>
    <row r="20" spans="1:15" hidden="1" x14ac:dyDescent="0.2">
      <c r="A20" s="4" t="s">
        <v>84</v>
      </c>
      <c r="B20" s="5" t="s">
        <v>85</v>
      </c>
      <c r="C20" s="51">
        <v>698.9</v>
      </c>
      <c r="D20" s="51">
        <v>2485.1</v>
      </c>
      <c r="E20" s="51">
        <v>887.79</v>
      </c>
      <c r="F20" s="51">
        <v>1552</v>
      </c>
      <c r="G20" s="51">
        <v>2976.05</v>
      </c>
      <c r="H20" s="51">
        <v>1845</v>
      </c>
      <c r="I20" s="51">
        <v>1845</v>
      </c>
      <c r="J20" s="51">
        <v>1845</v>
      </c>
      <c r="K20" s="51">
        <v>1845</v>
      </c>
      <c r="L20" s="51">
        <v>1845</v>
      </c>
      <c r="M20" s="51">
        <v>1845</v>
      </c>
      <c r="N20" s="51">
        <v>2331</v>
      </c>
      <c r="O20" s="51">
        <f t="shared" si="0"/>
        <v>22000.84</v>
      </c>
    </row>
    <row r="21" spans="1:15" hidden="1" x14ac:dyDescent="0.2">
      <c r="A21" s="4" t="s">
        <v>86</v>
      </c>
      <c r="B21" s="3" t="s">
        <v>207</v>
      </c>
      <c r="C21" s="51">
        <v>0</v>
      </c>
      <c r="D21" s="51">
        <v>103504.83</v>
      </c>
      <c r="E21" s="51">
        <v>105802.67</v>
      </c>
      <c r="F21" s="51">
        <v>99759.96</v>
      </c>
      <c r="G21" s="51">
        <v>85111.8</v>
      </c>
      <c r="H21" s="51">
        <v>162363</v>
      </c>
      <c r="I21" s="51">
        <v>162363</v>
      </c>
      <c r="J21" s="51">
        <v>162363</v>
      </c>
      <c r="K21" s="51">
        <v>162363</v>
      </c>
      <c r="L21" s="51">
        <v>162363</v>
      </c>
      <c r="M21" s="51">
        <v>162363</v>
      </c>
      <c r="N21" s="51">
        <v>383592.17</v>
      </c>
      <c r="O21" s="51">
        <f t="shared" si="0"/>
        <v>1751949.43</v>
      </c>
    </row>
    <row r="22" spans="1:15" hidden="1" x14ac:dyDescent="0.2">
      <c r="A22" s="4" t="s">
        <v>87</v>
      </c>
      <c r="B22" s="5" t="s">
        <v>88</v>
      </c>
      <c r="C22" s="51">
        <v>0</v>
      </c>
      <c r="D22" s="51">
        <v>0</v>
      </c>
      <c r="E22" s="51">
        <v>16</v>
      </c>
      <c r="F22" s="51">
        <v>0</v>
      </c>
      <c r="G22" s="51">
        <v>8</v>
      </c>
      <c r="H22" s="51">
        <v>1096</v>
      </c>
      <c r="I22" s="51">
        <v>1096</v>
      </c>
      <c r="J22" s="51">
        <v>1096</v>
      </c>
      <c r="K22" s="51">
        <v>1096</v>
      </c>
      <c r="L22" s="51">
        <v>1096</v>
      </c>
      <c r="M22" s="51">
        <v>1096</v>
      </c>
      <c r="N22" s="51">
        <v>3296</v>
      </c>
      <c r="O22" s="51">
        <f t="shared" si="0"/>
        <v>9896</v>
      </c>
    </row>
    <row r="23" spans="1:15" hidden="1" x14ac:dyDescent="0.2">
      <c r="A23" s="4" t="s">
        <v>89</v>
      </c>
      <c r="B23" s="3" t="s">
        <v>208</v>
      </c>
      <c r="C23" s="51">
        <v>0</v>
      </c>
      <c r="D23" s="51">
        <v>23043.3</v>
      </c>
      <c r="E23" s="51">
        <v>130618.67</v>
      </c>
      <c r="F23" s="51">
        <v>446364.78</v>
      </c>
      <c r="G23" s="51">
        <v>78059.02</v>
      </c>
      <c r="H23" s="51">
        <v>100000</v>
      </c>
      <c r="I23" s="51">
        <v>100000</v>
      </c>
      <c r="J23" s="51">
        <v>100000</v>
      </c>
      <c r="K23" s="51">
        <v>100000</v>
      </c>
      <c r="L23" s="51">
        <v>100000</v>
      </c>
      <c r="M23" s="51">
        <v>100000</v>
      </c>
      <c r="N23" s="51">
        <v>202011.7</v>
      </c>
      <c r="O23" s="51">
        <f t="shared" si="0"/>
        <v>1480097.47</v>
      </c>
    </row>
    <row r="24" spans="1:15" hidden="1" x14ac:dyDescent="0.2">
      <c r="A24" s="4" t="s">
        <v>90</v>
      </c>
      <c r="B24" s="5" t="s">
        <v>91</v>
      </c>
      <c r="C24" s="51">
        <v>43947</v>
      </c>
      <c r="D24" s="51">
        <v>87026</v>
      </c>
      <c r="E24" s="51">
        <v>131855</v>
      </c>
      <c r="F24" s="51">
        <v>92541</v>
      </c>
      <c r="G24" s="51">
        <v>63492</v>
      </c>
      <c r="H24" s="51">
        <v>161200</v>
      </c>
      <c r="I24" s="51">
        <v>161200</v>
      </c>
      <c r="J24" s="51">
        <v>161200</v>
      </c>
      <c r="K24" s="51">
        <v>161200</v>
      </c>
      <c r="L24" s="51">
        <v>250000</v>
      </c>
      <c r="M24" s="51">
        <v>250000</v>
      </c>
      <c r="N24" s="51">
        <v>258827</v>
      </c>
      <c r="O24" s="51">
        <f t="shared" si="0"/>
        <v>1822488</v>
      </c>
    </row>
    <row r="25" spans="1:15" hidden="1" x14ac:dyDescent="0.2">
      <c r="A25" s="4" t="s">
        <v>92</v>
      </c>
      <c r="B25" s="5" t="s">
        <v>93</v>
      </c>
      <c r="C25" s="51">
        <v>4563.72</v>
      </c>
      <c r="D25" s="51">
        <v>0</v>
      </c>
      <c r="E25" s="51">
        <v>0</v>
      </c>
      <c r="F25" s="51">
        <v>24872.46</v>
      </c>
      <c r="G25" s="51">
        <v>8204.49</v>
      </c>
      <c r="H25" s="51">
        <v>20600</v>
      </c>
      <c r="I25" s="51">
        <v>20600</v>
      </c>
      <c r="J25" s="51">
        <v>20600</v>
      </c>
      <c r="K25" s="51">
        <v>20600</v>
      </c>
      <c r="L25" s="51">
        <v>18600</v>
      </c>
      <c r="M25" s="51">
        <v>18600</v>
      </c>
      <c r="N25" s="51">
        <v>26036.28</v>
      </c>
      <c r="O25" s="51">
        <f t="shared" si="0"/>
        <v>183276.94999999998</v>
      </c>
    </row>
    <row r="26" spans="1:15" hidden="1" x14ac:dyDescent="0.2">
      <c r="A26" s="4" t="s">
        <v>94</v>
      </c>
      <c r="B26" s="5" t="s">
        <v>95</v>
      </c>
      <c r="C26" s="51">
        <v>30349</v>
      </c>
      <c r="D26" s="51">
        <v>107485.88</v>
      </c>
      <c r="E26" s="51">
        <v>144961.44</v>
      </c>
      <c r="F26" s="51">
        <v>75071.399999999994</v>
      </c>
      <c r="G26" s="51">
        <v>91721.1</v>
      </c>
      <c r="H26" s="51">
        <v>160000</v>
      </c>
      <c r="I26" s="51">
        <v>160000</v>
      </c>
      <c r="J26" s="51">
        <v>250000</v>
      </c>
      <c r="K26" s="51">
        <v>160000</v>
      </c>
      <c r="L26" s="51">
        <v>200000</v>
      </c>
      <c r="M26" s="51">
        <v>200000</v>
      </c>
      <c r="N26" s="51">
        <v>207239.12</v>
      </c>
      <c r="O26" s="51">
        <f t="shared" si="0"/>
        <v>1786827.94</v>
      </c>
    </row>
    <row r="27" spans="1:15" hidden="1" x14ac:dyDescent="0.2">
      <c r="A27" s="4" t="s">
        <v>96</v>
      </c>
      <c r="B27" s="5" t="s">
        <v>97</v>
      </c>
      <c r="C27" s="51">
        <v>8021.61</v>
      </c>
      <c r="D27" s="51">
        <v>0</v>
      </c>
      <c r="E27" s="51">
        <v>25193.46</v>
      </c>
      <c r="F27" s="51">
        <v>3765</v>
      </c>
      <c r="G27" s="51">
        <v>8283.2800000000007</v>
      </c>
      <c r="H27" s="51">
        <v>17400</v>
      </c>
      <c r="I27" s="51">
        <v>20400</v>
      </c>
      <c r="J27" s="51">
        <v>17400</v>
      </c>
      <c r="K27" s="51">
        <v>17400</v>
      </c>
      <c r="L27" s="51">
        <v>20400</v>
      </c>
      <c r="M27" s="51">
        <v>17400</v>
      </c>
      <c r="N27" s="51">
        <v>26382.39</v>
      </c>
      <c r="O27" s="51">
        <f t="shared" si="0"/>
        <v>182045.74</v>
      </c>
    </row>
    <row r="28" spans="1:15" hidden="1" x14ac:dyDescent="0.2">
      <c r="A28" s="4" t="s">
        <v>98</v>
      </c>
      <c r="B28" s="5" t="s">
        <v>99</v>
      </c>
      <c r="C28" s="51">
        <v>0</v>
      </c>
      <c r="D28" s="51">
        <v>980.75</v>
      </c>
      <c r="E28" s="51">
        <v>3176.08</v>
      </c>
      <c r="F28" s="51">
        <v>0</v>
      </c>
      <c r="G28" s="51">
        <v>9186.44</v>
      </c>
      <c r="H28" s="51">
        <v>25230</v>
      </c>
      <c r="I28" s="51">
        <v>25230</v>
      </c>
      <c r="J28" s="51">
        <v>25230</v>
      </c>
      <c r="K28" s="51">
        <v>35000</v>
      </c>
      <c r="L28" s="51">
        <v>25230</v>
      </c>
      <c r="M28" s="51">
        <v>25230</v>
      </c>
      <c r="N28" s="51">
        <v>43009.25</v>
      </c>
      <c r="O28" s="51">
        <f t="shared" si="0"/>
        <v>217502.52000000002</v>
      </c>
    </row>
    <row r="29" spans="1:15" hidden="1" x14ac:dyDescent="0.2">
      <c r="A29" s="4" t="s">
        <v>100</v>
      </c>
      <c r="B29" s="5" t="s">
        <v>101</v>
      </c>
      <c r="C29" s="51">
        <v>0</v>
      </c>
      <c r="D29" s="51">
        <v>906</v>
      </c>
      <c r="E29" s="51">
        <v>2745</v>
      </c>
      <c r="F29" s="51">
        <v>1187326</v>
      </c>
      <c r="G29" s="51">
        <v>700</v>
      </c>
      <c r="H29" s="51">
        <v>50000</v>
      </c>
      <c r="I29" s="51">
        <v>50000</v>
      </c>
      <c r="J29" s="51">
        <v>50000</v>
      </c>
      <c r="K29" s="51">
        <v>50000</v>
      </c>
      <c r="L29" s="51">
        <v>50000</v>
      </c>
      <c r="M29" s="51">
        <v>50000</v>
      </c>
      <c r="N29" s="51">
        <v>238094</v>
      </c>
      <c r="O29" s="51">
        <f t="shared" si="0"/>
        <v>1729771</v>
      </c>
    </row>
    <row r="30" spans="1:15" hidden="1" x14ac:dyDescent="0.2">
      <c r="A30" s="4" t="s">
        <v>102</v>
      </c>
      <c r="B30" s="5" t="s">
        <v>103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50</v>
      </c>
      <c r="I30" s="51">
        <v>50</v>
      </c>
      <c r="J30" s="51">
        <v>50</v>
      </c>
      <c r="K30" s="51">
        <v>45</v>
      </c>
      <c r="L30" s="51">
        <v>45</v>
      </c>
      <c r="M30" s="51">
        <v>40</v>
      </c>
      <c r="N30" s="51">
        <v>90</v>
      </c>
      <c r="O30" s="51">
        <f t="shared" si="0"/>
        <v>370</v>
      </c>
    </row>
    <row r="31" spans="1:15" hidden="1" x14ac:dyDescent="0.2">
      <c r="A31" s="4" t="s">
        <v>104</v>
      </c>
      <c r="B31" s="3" t="s">
        <v>209</v>
      </c>
      <c r="C31" s="51">
        <v>0</v>
      </c>
      <c r="D31" s="51">
        <v>66100</v>
      </c>
      <c r="E31" s="51">
        <v>123100</v>
      </c>
      <c r="F31" s="51">
        <v>146712</v>
      </c>
      <c r="G31" s="51">
        <v>95710</v>
      </c>
      <c r="H31" s="51">
        <v>110100</v>
      </c>
      <c r="I31" s="51">
        <v>110100</v>
      </c>
      <c r="J31" s="51">
        <v>110100</v>
      </c>
      <c r="K31" s="51">
        <v>110100</v>
      </c>
      <c r="L31" s="51">
        <v>110100</v>
      </c>
      <c r="M31" s="51">
        <v>110100</v>
      </c>
      <c r="N31" s="51">
        <v>253832</v>
      </c>
      <c r="O31" s="51">
        <f t="shared" si="0"/>
        <v>1346054</v>
      </c>
    </row>
    <row r="32" spans="1:15" hidden="1" x14ac:dyDescent="0.2">
      <c r="A32" s="4" t="s">
        <v>105</v>
      </c>
      <c r="B32" s="5" t="s">
        <v>106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1500</v>
      </c>
      <c r="I32" s="51">
        <v>1500</v>
      </c>
      <c r="J32" s="51">
        <v>1000</v>
      </c>
      <c r="K32" s="51">
        <v>1500</v>
      </c>
      <c r="L32" s="51">
        <v>1500</v>
      </c>
      <c r="M32" s="51">
        <v>1000</v>
      </c>
      <c r="N32" s="51">
        <v>2000</v>
      </c>
      <c r="O32" s="51">
        <f t="shared" si="0"/>
        <v>10000</v>
      </c>
    </row>
    <row r="33" spans="1:15" hidden="1" x14ac:dyDescent="0.2">
      <c r="A33" s="4" t="s">
        <v>107</v>
      </c>
      <c r="B33" s="5" t="s">
        <v>108</v>
      </c>
      <c r="C33" s="51">
        <v>0</v>
      </c>
      <c r="D33" s="51">
        <v>58246</v>
      </c>
      <c r="E33" s="51">
        <v>71426</v>
      </c>
      <c r="F33" s="51">
        <v>62736</v>
      </c>
      <c r="G33" s="51">
        <v>62036</v>
      </c>
      <c r="H33" s="51">
        <v>85300</v>
      </c>
      <c r="I33" s="51">
        <v>85300</v>
      </c>
      <c r="J33" s="51">
        <v>85300</v>
      </c>
      <c r="K33" s="51">
        <v>85300</v>
      </c>
      <c r="L33" s="51">
        <v>85300</v>
      </c>
      <c r="M33" s="51">
        <v>85300</v>
      </c>
      <c r="N33" s="51">
        <v>248631</v>
      </c>
      <c r="O33" s="51">
        <f t="shared" si="0"/>
        <v>1014875</v>
      </c>
    </row>
    <row r="34" spans="1:15" hidden="1" x14ac:dyDescent="0.2">
      <c r="A34" s="4" t="s">
        <v>109</v>
      </c>
      <c r="B34" s="5" t="s">
        <v>110</v>
      </c>
      <c r="C34" s="51">
        <v>0</v>
      </c>
      <c r="D34" s="51">
        <v>20752.04</v>
      </c>
      <c r="E34" s="51">
        <v>22816.81</v>
      </c>
      <c r="F34" s="51">
        <v>53146.58</v>
      </c>
      <c r="G34" s="51">
        <v>33980.32</v>
      </c>
      <c r="H34" s="51">
        <v>35000</v>
      </c>
      <c r="I34" s="51">
        <v>35000</v>
      </c>
      <c r="J34" s="51">
        <v>35000</v>
      </c>
      <c r="K34" s="51">
        <v>35000</v>
      </c>
      <c r="L34" s="51">
        <v>35000</v>
      </c>
      <c r="M34" s="51">
        <v>35000</v>
      </c>
      <c r="N34" s="51">
        <v>109659.96</v>
      </c>
      <c r="O34" s="51">
        <f t="shared" si="0"/>
        <v>450355.71</v>
      </c>
    </row>
    <row r="35" spans="1:15" hidden="1" x14ac:dyDescent="0.2">
      <c r="A35" s="4" t="s">
        <v>111</v>
      </c>
      <c r="B35" s="49" t="s">
        <v>210</v>
      </c>
      <c r="C35" s="51">
        <v>0</v>
      </c>
      <c r="D35" s="51">
        <v>40166</v>
      </c>
      <c r="E35" s="51">
        <v>43690.5</v>
      </c>
      <c r="F35" s="51">
        <v>34648</v>
      </c>
      <c r="G35" s="51">
        <v>42882.1</v>
      </c>
      <c r="H35" s="51">
        <v>192500</v>
      </c>
      <c r="I35" s="51">
        <v>192500</v>
      </c>
      <c r="J35" s="51">
        <v>192500</v>
      </c>
      <c r="K35" s="51">
        <v>192500</v>
      </c>
      <c r="L35" s="51">
        <v>192500</v>
      </c>
      <c r="M35" s="51">
        <v>192500</v>
      </c>
      <c r="N35" s="51">
        <v>549454</v>
      </c>
      <c r="O35" s="51">
        <f t="shared" si="0"/>
        <v>1865840.6</v>
      </c>
    </row>
    <row r="36" spans="1:15" hidden="1" x14ac:dyDescent="0.2">
      <c r="A36" s="4" t="s">
        <v>112</v>
      </c>
      <c r="B36" s="5" t="s">
        <v>113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2500</v>
      </c>
      <c r="I36" s="51">
        <v>2500</v>
      </c>
      <c r="J36" s="51">
        <v>1500</v>
      </c>
      <c r="K36" s="51">
        <v>2500</v>
      </c>
      <c r="L36" s="51">
        <v>4000</v>
      </c>
      <c r="M36" s="51">
        <v>1500</v>
      </c>
      <c r="N36" s="51">
        <v>1500</v>
      </c>
      <c r="O36" s="51">
        <f t="shared" si="0"/>
        <v>16000</v>
      </c>
    </row>
    <row r="37" spans="1:15" hidden="1" x14ac:dyDescent="0.2">
      <c r="A37" s="4" t="s">
        <v>114</v>
      </c>
      <c r="B37" s="5" t="s">
        <v>115</v>
      </c>
      <c r="C37" s="51">
        <v>57668</v>
      </c>
      <c r="D37" s="51">
        <v>589066.42000000004</v>
      </c>
      <c r="E37" s="51">
        <v>133376.79999999999</v>
      </c>
      <c r="F37" s="51">
        <v>88334</v>
      </c>
      <c r="G37" s="51">
        <v>88334</v>
      </c>
      <c r="H37" s="51">
        <v>95000</v>
      </c>
      <c r="I37" s="51">
        <v>95000</v>
      </c>
      <c r="J37" s="51">
        <v>178000</v>
      </c>
      <c r="K37" s="51">
        <v>95000</v>
      </c>
      <c r="L37" s="51">
        <v>178000</v>
      </c>
      <c r="M37" s="51">
        <v>178000</v>
      </c>
      <c r="N37" s="51">
        <v>155316.57999999999</v>
      </c>
      <c r="O37" s="51">
        <f t="shared" si="0"/>
        <v>1931095.8</v>
      </c>
    </row>
    <row r="38" spans="1:15" ht="15" hidden="1" x14ac:dyDescent="0.2">
      <c r="A38" s="4" t="s">
        <v>116</v>
      </c>
      <c r="B38" s="50" t="s">
        <v>211</v>
      </c>
      <c r="C38" s="51">
        <v>0</v>
      </c>
      <c r="D38" s="51">
        <v>2400</v>
      </c>
      <c r="E38" s="51">
        <v>5100</v>
      </c>
      <c r="F38" s="51">
        <v>4800</v>
      </c>
      <c r="G38" s="51">
        <v>3600</v>
      </c>
      <c r="H38" s="51">
        <v>4500</v>
      </c>
      <c r="I38" s="51">
        <v>4500</v>
      </c>
      <c r="J38" s="51">
        <v>4500</v>
      </c>
      <c r="K38" s="51">
        <v>4500</v>
      </c>
      <c r="L38" s="51">
        <v>4500</v>
      </c>
      <c r="M38" s="51">
        <v>4500</v>
      </c>
      <c r="N38" s="51">
        <v>7100</v>
      </c>
      <c r="O38" s="51">
        <f t="shared" si="0"/>
        <v>50000</v>
      </c>
    </row>
    <row r="39" spans="1:15" hidden="1" x14ac:dyDescent="0.2">
      <c r="A39" s="4" t="s">
        <v>117</v>
      </c>
      <c r="B39" s="5" t="s">
        <v>118</v>
      </c>
      <c r="C39" s="51">
        <v>0</v>
      </c>
      <c r="D39" s="51">
        <v>0</v>
      </c>
      <c r="E39" s="51">
        <v>7500</v>
      </c>
      <c r="F39" s="51">
        <v>2500</v>
      </c>
      <c r="G39" s="51">
        <v>26760</v>
      </c>
      <c r="H39" s="51">
        <v>120000</v>
      </c>
      <c r="I39" s="51">
        <v>10450</v>
      </c>
      <c r="J39" s="51">
        <v>0</v>
      </c>
      <c r="K39" s="51">
        <v>0</v>
      </c>
      <c r="L39" s="51">
        <v>10148</v>
      </c>
      <c r="M39" s="51">
        <v>0</v>
      </c>
      <c r="N39" s="51">
        <v>0</v>
      </c>
      <c r="O39" s="51">
        <f t="shared" si="0"/>
        <v>177358</v>
      </c>
    </row>
    <row r="40" spans="1:15" hidden="1" x14ac:dyDescent="0.2">
      <c r="A40" s="4" t="s">
        <v>119</v>
      </c>
      <c r="B40" s="49" t="s">
        <v>212</v>
      </c>
      <c r="C40" s="51">
        <v>0</v>
      </c>
      <c r="D40" s="51">
        <v>250017.34</v>
      </c>
      <c r="E40" s="51">
        <v>757125.99</v>
      </c>
      <c r="F40" s="51">
        <v>801356.14</v>
      </c>
      <c r="G40" s="51">
        <v>755468.3</v>
      </c>
      <c r="H40" s="51">
        <v>758000</v>
      </c>
      <c r="I40" s="51">
        <v>640000</v>
      </c>
      <c r="J40" s="51">
        <v>640000</v>
      </c>
      <c r="K40" s="51">
        <v>640000</v>
      </c>
      <c r="L40" s="51">
        <v>640000</v>
      </c>
      <c r="M40" s="51">
        <v>640000</v>
      </c>
      <c r="N40" s="51">
        <v>1132710.6599999999</v>
      </c>
      <c r="O40" s="51">
        <f t="shared" si="0"/>
        <v>7654678.4299999997</v>
      </c>
    </row>
    <row r="41" spans="1:15" x14ac:dyDescent="0.2">
      <c r="A41" s="4" t="s">
        <v>120</v>
      </c>
      <c r="B41" s="5" t="s">
        <v>121</v>
      </c>
      <c r="C41" s="51">
        <v>0</v>
      </c>
      <c r="D41" s="51">
        <v>1337.6</v>
      </c>
      <c r="E41" s="51">
        <v>603.20000000000005</v>
      </c>
      <c r="F41" s="51">
        <v>293.60000000000002</v>
      </c>
      <c r="G41" s="51">
        <v>373.5</v>
      </c>
      <c r="H41" s="51">
        <v>1100</v>
      </c>
      <c r="I41" s="51">
        <v>1100</v>
      </c>
      <c r="J41" s="51">
        <v>1100</v>
      </c>
      <c r="K41" s="51">
        <v>1100</v>
      </c>
      <c r="L41" s="51">
        <v>1100</v>
      </c>
      <c r="M41" s="51">
        <v>1100</v>
      </c>
      <c r="N41" s="51">
        <v>2731.4</v>
      </c>
      <c r="O41" s="51">
        <f t="shared" si="0"/>
        <v>11939.3</v>
      </c>
    </row>
    <row r="42" spans="1:15" x14ac:dyDescent="0.2">
      <c r="A42" s="4" t="s">
        <v>122</v>
      </c>
      <c r="B42" s="5" t="s">
        <v>123</v>
      </c>
      <c r="C42" s="51">
        <v>348</v>
      </c>
      <c r="D42" s="51">
        <v>41185.67</v>
      </c>
      <c r="E42" s="51">
        <v>138707.35999999999</v>
      </c>
      <c r="F42" s="51">
        <v>92579.49</v>
      </c>
      <c r="G42" s="51">
        <v>92975.76</v>
      </c>
      <c r="H42" s="51">
        <v>97800</v>
      </c>
      <c r="I42" s="51">
        <v>97800</v>
      </c>
      <c r="J42" s="51">
        <v>97800</v>
      </c>
      <c r="K42" s="51">
        <v>97800</v>
      </c>
      <c r="L42" s="51">
        <v>97800</v>
      </c>
      <c r="M42" s="51">
        <v>97800</v>
      </c>
      <c r="N42" s="51">
        <v>294426.33</v>
      </c>
      <c r="O42" s="51">
        <f t="shared" si="0"/>
        <v>1247022.6100000001</v>
      </c>
    </row>
    <row r="43" spans="1:15" x14ac:dyDescent="0.2">
      <c r="A43" s="4" t="s">
        <v>124</v>
      </c>
      <c r="B43" s="5" t="s">
        <v>125</v>
      </c>
      <c r="C43" s="51">
        <v>0</v>
      </c>
      <c r="D43" s="51">
        <v>61482</v>
      </c>
      <c r="E43" s="51">
        <v>92980</v>
      </c>
      <c r="F43" s="51">
        <v>28158</v>
      </c>
      <c r="G43" s="51">
        <v>33682</v>
      </c>
      <c r="H43" s="51">
        <v>176200</v>
      </c>
      <c r="I43" s="51">
        <v>176200</v>
      </c>
      <c r="J43" s="51">
        <v>176200</v>
      </c>
      <c r="K43" s="51">
        <v>176200</v>
      </c>
      <c r="L43" s="51">
        <v>176200</v>
      </c>
      <c r="M43" s="51">
        <v>176200</v>
      </c>
      <c r="N43" s="51">
        <v>470038</v>
      </c>
      <c r="O43" s="51">
        <f t="shared" si="0"/>
        <v>1743540</v>
      </c>
    </row>
    <row r="44" spans="1:15" x14ac:dyDescent="0.2">
      <c r="A44" s="4" t="s">
        <v>126</v>
      </c>
      <c r="B44" s="5" t="s">
        <v>127</v>
      </c>
      <c r="C44" s="51">
        <v>0</v>
      </c>
      <c r="D44" s="51">
        <v>8793.66</v>
      </c>
      <c r="E44" s="51">
        <v>53733.53</v>
      </c>
      <c r="F44" s="51">
        <v>17942.87</v>
      </c>
      <c r="G44" s="51">
        <v>47220.15</v>
      </c>
      <c r="H44" s="51">
        <v>66100</v>
      </c>
      <c r="I44" s="51">
        <v>66100</v>
      </c>
      <c r="J44" s="51">
        <v>66100</v>
      </c>
      <c r="K44" s="51">
        <v>66100</v>
      </c>
      <c r="L44" s="51">
        <v>66100</v>
      </c>
      <c r="M44" s="51">
        <v>66100</v>
      </c>
      <c r="N44" s="51">
        <v>190506.34</v>
      </c>
      <c r="O44" s="51">
        <f t="shared" si="0"/>
        <v>714796.54999999993</v>
      </c>
    </row>
    <row r="45" spans="1:15" x14ac:dyDescent="0.2">
      <c r="A45" s="4" t="s">
        <v>128</v>
      </c>
      <c r="B45" s="5" t="s">
        <v>129</v>
      </c>
      <c r="C45" s="51">
        <v>0</v>
      </c>
      <c r="D45" s="51">
        <v>0</v>
      </c>
      <c r="E45" s="51">
        <v>0</v>
      </c>
      <c r="F45" s="51">
        <v>83708.240000000005</v>
      </c>
      <c r="G45" s="51">
        <v>15040</v>
      </c>
      <c r="H45" s="51">
        <v>45000</v>
      </c>
      <c r="I45" s="51">
        <v>45000</v>
      </c>
      <c r="J45" s="51">
        <v>45000</v>
      </c>
      <c r="K45" s="51">
        <v>45000</v>
      </c>
      <c r="L45" s="51">
        <v>45000</v>
      </c>
      <c r="M45" s="51">
        <v>45000</v>
      </c>
      <c r="N45" s="51">
        <v>95000</v>
      </c>
      <c r="O45" s="51">
        <f t="shared" si="0"/>
        <v>463748.24</v>
      </c>
    </row>
    <row r="46" spans="1:15" x14ac:dyDescent="0.2">
      <c r="A46" s="87" t="s">
        <v>239</v>
      </c>
      <c r="B46" s="3" t="s">
        <v>240</v>
      </c>
      <c r="C46" s="51">
        <v>0</v>
      </c>
      <c r="D46" s="51">
        <v>0</v>
      </c>
      <c r="E46" s="51">
        <v>0</v>
      </c>
      <c r="F46" s="51">
        <v>165910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12349</v>
      </c>
      <c r="M46" s="51">
        <v>0</v>
      </c>
      <c r="N46" s="51">
        <v>0</v>
      </c>
      <c r="O46" s="51">
        <f t="shared" si="0"/>
        <v>178259</v>
      </c>
    </row>
    <row r="47" spans="1:15" x14ac:dyDescent="0.2">
      <c r="A47" s="4" t="s">
        <v>130</v>
      </c>
      <c r="B47" s="5" t="s">
        <v>131</v>
      </c>
      <c r="C47" s="51">
        <v>0</v>
      </c>
      <c r="D47" s="51">
        <v>400</v>
      </c>
      <c r="E47" s="51">
        <v>270</v>
      </c>
      <c r="F47" s="51">
        <v>1360</v>
      </c>
      <c r="G47" s="51">
        <v>0</v>
      </c>
      <c r="H47" s="51">
        <v>2900</v>
      </c>
      <c r="I47" s="51">
        <v>2900</v>
      </c>
      <c r="J47" s="51">
        <v>2900</v>
      </c>
      <c r="K47" s="51">
        <v>2900</v>
      </c>
      <c r="L47" s="51">
        <v>2900</v>
      </c>
      <c r="M47" s="51">
        <v>2900</v>
      </c>
      <c r="N47" s="51">
        <v>6100</v>
      </c>
      <c r="O47" s="51">
        <f t="shared" si="0"/>
        <v>25530</v>
      </c>
    </row>
    <row r="48" spans="1:15" x14ac:dyDescent="0.2">
      <c r="A48" s="4" t="s">
        <v>132</v>
      </c>
      <c r="B48" s="5" t="s">
        <v>133</v>
      </c>
      <c r="C48" s="51">
        <v>0</v>
      </c>
      <c r="D48" s="51">
        <v>1600</v>
      </c>
      <c r="E48" s="51">
        <v>6689</v>
      </c>
      <c r="F48" s="51">
        <v>550</v>
      </c>
      <c r="G48" s="51">
        <v>2184</v>
      </c>
      <c r="H48" s="51">
        <v>4900</v>
      </c>
      <c r="I48" s="51">
        <v>4900</v>
      </c>
      <c r="J48" s="51">
        <v>4900</v>
      </c>
      <c r="K48" s="51">
        <v>4900</v>
      </c>
      <c r="L48" s="51">
        <v>4900</v>
      </c>
      <c r="M48" s="51">
        <v>4900</v>
      </c>
      <c r="N48" s="51">
        <v>6500</v>
      </c>
      <c r="O48" s="51">
        <f t="shared" si="0"/>
        <v>46923</v>
      </c>
    </row>
    <row r="49" spans="1:15" x14ac:dyDescent="0.2">
      <c r="A49" s="4" t="s">
        <v>134</v>
      </c>
      <c r="B49" s="5" t="s">
        <v>135</v>
      </c>
      <c r="C49" s="51">
        <v>0</v>
      </c>
      <c r="D49" s="51">
        <v>35000</v>
      </c>
      <c r="E49" s="51">
        <v>43066.67</v>
      </c>
      <c r="F49" s="51">
        <v>41800</v>
      </c>
      <c r="G49" s="51">
        <v>43000</v>
      </c>
      <c r="H49" s="51">
        <v>49000</v>
      </c>
      <c r="I49" s="51">
        <v>49000</v>
      </c>
      <c r="J49" s="51">
        <v>49000</v>
      </c>
      <c r="K49" s="51">
        <v>49000</v>
      </c>
      <c r="L49" s="51">
        <v>49000</v>
      </c>
      <c r="M49" s="51">
        <v>49000</v>
      </c>
      <c r="N49" s="51">
        <v>112000</v>
      </c>
      <c r="O49" s="51">
        <f t="shared" si="0"/>
        <v>568866.66999999993</v>
      </c>
    </row>
    <row r="50" spans="1:15" x14ac:dyDescent="0.2">
      <c r="A50" s="4" t="s">
        <v>136</v>
      </c>
      <c r="B50" s="5" t="s">
        <v>137</v>
      </c>
      <c r="C50" s="51">
        <v>0</v>
      </c>
      <c r="D50" s="51">
        <v>0</v>
      </c>
      <c r="E50" s="51">
        <v>0</v>
      </c>
      <c r="F50" s="51">
        <v>0</v>
      </c>
      <c r="G50" s="51">
        <v>2071.3200000000002</v>
      </c>
      <c r="H50" s="51">
        <v>2180</v>
      </c>
      <c r="I50" s="51">
        <v>2180</v>
      </c>
      <c r="J50" s="51">
        <v>2180</v>
      </c>
      <c r="K50" s="51">
        <v>2180</v>
      </c>
      <c r="L50" s="51">
        <v>2180</v>
      </c>
      <c r="M50" s="51">
        <v>2180</v>
      </c>
      <c r="N50" s="51">
        <v>4380</v>
      </c>
      <c r="O50" s="51">
        <f t="shared" si="0"/>
        <v>19531.32</v>
      </c>
    </row>
    <row r="51" spans="1:15" x14ac:dyDescent="0.2">
      <c r="A51" s="4" t="s">
        <v>138</v>
      </c>
      <c r="B51" s="5" t="s">
        <v>139</v>
      </c>
      <c r="C51" s="51">
        <v>0</v>
      </c>
      <c r="D51" s="51">
        <v>0</v>
      </c>
      <c r="E51" s="51">
        <v>13097</v>
      </c>
      <c r="F51" s="51">
        <v>26688</v>
      </c>
      <c r="G51" s="51">
        <v>20032</v>
      </c>
      <c r="H51" s="51">
        <v>35000</v>
      </c>
      <c r="I51" s="51">
        <v>35000</v>
      </c>
      <c r="J51" s="51">
        <v>35000</v>
      </c>
      <c r="K51" s="51">
        <v>35000</v>
      </c>
      <c r="L51" s="51">
        <v>35000</v>
      </c>
      <c r="M51" s="51">
        <v>35000</v>
      </c>
      <c r="N51" s="51">
        <v>105000</v>
      </c>
      <c r="O51" s="51">
        <f t="shared" si="0"/>
        <v>374817</v>
      </c>
    </row>
    <row r="52" spans="1:15" x14ac:dyDescent="0.2">
      <c r="A52" s="4" t="s">
        <v>140</v>
      </c>
      <c r="B52" s="5" t="s">
        <v>141</v>
      </c>
      <c r="C52" s="51">
        <v>0</v>
      </c>
      <c r="D52" s="51">
        <v>53500</v>
      </c>
      <c r="E52" s="51">
        <v>54600</v>
      </c>
      <c r="F52" s="51">
        <v>54050</v>
      </c>
      <c r="G52" s="51">
        <v>93442.5</v>
      </c>
      <c r="H52" s="51">
        <v>70000</v>
      </c>
      <c r="I52" s="51">
        <v>60000</v>
      </c>
      <c r="J52" s="51">
        <v>175000</v>
      </c>
      <c r="K52" s="51">
        <v>70000</v>
      </c>
      <c r="L52" s="51">
        <v>60000</v>
      </c>
      <c r="M52" s="51">
        <v>120000</v>
      </c>
      <c r="N52" s="51">
        <v>53149</v>
      </c>
      <c r="O52" s="51">
        <f t="shared" si="0"/>
        <v>863741.5</v>
      </c>
    </row>
    <row r="53" spans="1:15" x14ac:dyDescent="0.2">
      <c r="A53" s="4" t="s">
        <v>142</v>
      </c>
      <c r="B53" s="49" t="s">
        <v>213</v>
      </c>
      <c r="C53" s="51">
        <v>0</v>
      </c>
      <c r="D53" s="51">
        <v>150237</v>
      </c>
      <c r="E53" s="51">
        <v>151812</v>
      </c>
      <c r="F53" s="51">
        <v>174150</v>
      </c>
      <c r="G53" s="51">
        <v>201672</v>
      </c>
      <c r="H53" s="51">
        <v>171450</v>
      </c>
      <c r="I53" s="51">
        <v>171450</v>
      </c>
      <c r="J53" s="51">
        <v>171450</v>
      </c>
      <c r="K53" s="51">
        <v>171450</v>
      </c>
      <c r="L53" s="51">
        <v>171450</v>
      </c>
      <c r="M53" s="51">
        <v>171450</v>
      </c>
      <c r="N53" s="51">
        <v>364113</v>
      </c>
      <c r="O53" s="51">
        <f t="shared" si="0"/>
        <v>2070684</v>
      </c>
    </row>
    <row r="54" spans="1:15" x14ac:dyDescent="0.2">
      <c r="A54" s="4" t="s">
        <v>143</v>
      </c>
      <c r="B54" s="5" t="s">
        <v>144</v>
      </c>
      <c r="C54" s="51">
        <v>0</v>
      </c>
      <c r="D54" s="51">
        <v>0</v>
      </c>
      <c r="E54" s="51">
        <v>7912</v>
      </c>
      <c r="F54" s="51">
        <v>4356</v>
      </c>
      <c r="G54" s="51">
        <v>5505.5</v>
      </c>
      <c r="H54" s="51">
        <v>15600</v>
      </c>
      <c r="I54" s="51">
        <v>15600</v>
      </c>
      <c r="J54" s="51">
        <v>15600</v>
      </c>
      <c r="K54" s="51">
        <v>15600</v>
      </c>
      <c r="L54" s="51">
        <v>15600</v>
      </c>
      <c r="M54" s="51">
        <v>15600</v>
      </c>
      <c r="N54" s="51">
        <v>46840</v>
      </c>
      <c r="O54" s="51">
        <f t="shared" si="0"/>
        <v>158213.5</v>
      </c>
    </row>
    <row r="55" spans="1:15" x14ac:dyDescent="0.2">
      <c r="A55" s="4" t="s">
        <v>145</v>
      </c>
      <c r="B55" s="5" t="s">
        <v>146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80</v>
      </c>
      <c r="I55" s="51">
        <v>0</v>
      </c>
      <c r="J55" s="51">
        <v>0</v>
      </c>
      <c r="K55" s="51">
        <v>90</v>
      </c>
      <c r="L55" s="51">
        <v>0</v>
      </c>
      <c r="M55" s="51">
        <v>0</v>
      </c>
      <c r="N55" s="51">
        <v>0</v>
      </c>
      <c r="O55" s="51">
        <f t="shared" si="0"/>
        <v>170</v>
      </c>
    </row>
    <row r="56" spans="1:15" x14ac:dyDescent="0.2">
      <c r="A56" s="4" t="s">
        <v>147</v>
      </c>
      <c r="B56" s="5" t="s">
        <v>148</v>
      </c>
      <c r="C56" s="51">
        <v>0</v>
      </c>
      <c r="D56" s="51">
        <v>0</v>
      </c>
      <c r="E56" s="51">
        <v>0</v>
      </c>
      <c r="F56" s="51">
        <v>71730</v>
      </c>
      <c r="G56" s="51">
        <v>0</v>
      </c>
      <c r="H56" s="51">
        <v>300</v>
      </c>
      <c r="I56" s="51">
        <v>300</v>
      </c>
      <c r="J56" s="51">
        <v>300</v>
      </c>
      <c r="K56" s="51">
        <v>300</v>
      </c>
      <c r="L56" s="51">
        <v>300</v>
      </c>
      <c r="M56" s="51">
        <v>300</v>
      </c>
      <c r="N56" s="51">
        <v>350</v>
      </c>
      <c r="O56" s="51">
        <f t="shared" si="0"/>
        <v>73880</v>
      </c>
    </row>
    <row r="57" spans="1:15" x14ac:dyDescent="0.2">
      <c r="A57" s="4" t="s">
        <v>149</v>
      </c>
      <c r="B57" s="5" t="s">
        <v>150</v>
      </c>
      <c r="C57" s="51">
        <v>0</v>
      </c>
      <c r="D57" s="51">
        <v>0</v>
      </c>
      <c r="E57" s="51">
        <v>240</v>
      </c>
      <c r="F57" s="51">
        <v>29400</v>
      </c>
      <c r="G57" s="51">
        <v>60665</v>
      </c>
      <c r="H57" s="51">
        <v>120000</v>
      </c>
      <c r="I57" s="51">
        <v>43500</v>
      </c>
      <c r="J57" s="51">
        <v>40000</v>
      </c>
      <c r="K57" s="51">
        <v>400</v>
      </c>
      <c r="L57" s="51">
        <v>400</v>
      </c>
      <c r="M57" s="51">
        <v>400</v>
      </c>
      <c r="N57" s="51">
        <v>0</v>
      </c>
      <c r="O57" s="51">
        <f t="shared" si="0"/>
        <v>295005</v>
      </c>
    </row>
    <row r="58" spans="1:15" x14ac:dyDescent="0.2">
      <c r="A58" s="4" t="s">
        <v>151</v>
      </c>
      <c r="B58" s="5" t="s">
        <v>152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f t="shared" si="0"/>
        <v>0</v>
      </c>
    </row>
    <row r="59" spans="1:15" x14ac:dyDescent="0.2">
      <c r="A59" s="4" t="s">
        <v>153</v>
      </c>
      <c r="B59" s="5" t="s">
        <v>154</v>
      </c>
      <c r="C59" s="51">
        <v>0</v>
      </c>
      <c r="D59" s="51">
        <v>3853</v>
      </c>
      <c r="E59" s="51">
        <v>4580</v>
      </c>
      <c r="F59" s="51">
        <v>2616</v>
      </c>
      <c r="G59" s="51">
        <v>2578</v>
      </c>
      <c r="H59" s="51">
        <v>4000</v>
      </c>
      <c r="I59" s="51">
        <v>4000</v>
      </c>
      <c r="J59" s="51">
        <v>4000</v>
      </c>
      <c r="K59" s="51">
        <v>4000</v>
      </c>
      <c r="L59" s="51">
        <v>4000</v>
      </c>
      <c r="M59" s="51">
        <v>4000</v>
      </c>
      <c r="N59" s="51">
        <v>7347</v>
      </c>
      <c r="O59" s="51">
        <f t="shared" si="0"/>
        <v>44974</v>
      </c>
    </row>
    <row r="60" spans="1:15" x14ac:dyDescent="0.2">
      <c r="A60" s="4" t="s">
        <v>155</v>
      </c>
      <c r="B60" s="5" t="s">
        <v>156</v>
      </c>
      <c r="C60" s="51">
        <v>0</v>
      </c>
      <c r="D60" s="51">
        <v>0</v>
      </c>
      <c r="E60" s="51">
        <v>0</v>
      </c>
      <c r="F60" s="51">
        <v>560</v>
      </c>
      <c r="G60" s="51">
        <v>0</v>
      </c>
      <c r="H60" s="51">
        <v>35550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f t="shared" si="0"/>
        <v>36110</v>
      </c>
    </row>
    <row r="61" spans="1:15" x14ac:dyDescent="0.2">
      <c r="A61" s="4" t="s">
        <v>157</v>
      </c>
      <c r="B61" s="5" t="s">
        <v>158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737520</v>
      </c>
      <c r="K61" s="51">
        <v>0</v>
      </c>
      <c r="L61" s="51">
        <v>0</v>
      </c>
      <c r="M61" s="51">
        <v>0</v>
      </c>
      <c r="N61" s="51">
        <v>0</v>
      </c>
      <c r="O61" s="51">
        <f t="shared" si="0"/>
        <v>737520</v>
      </c>
    </row>
    <row r="62" spans="1:15" x14ac:dyDescent="0.2">
      <c r="A62" s="4" t="s">
        <v>159</v>
      </c>
      <c r="B62" s="5" t="s">
        <v>160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f t="shared" si="0"/>
        <v>0</v>
      </c>
    </row>
    <row r="63" spans="1:15" x14ac:dyDescent="0.2">
      <c r="A63" s="4" t="s">
        <v>161</v>
      </c>
      <c r="B63" s="5" t="s">
        <v>162</v>
      </c>
      <c r="C63" s="51">
        <v>215835.4</v>
      </c>
      <c r="D63" s="51">
        <v>5287</v>
      </c>
      <c r="E63" s="51">
        <v>69527.89</v>
      </c>
      <c r="F63" s="51">
        <v>246755.89</v>
      </c>
      <c r="G63" s="51">
        <v>4824.8</v>
      </c>
      <c r="H63" s="51">
        <v>0</v>
      </c>
      <c r="I63" s="51">
        <v>160000</v>
      </c>
      <c r="J63" s="51">
        <v>0</v>
      </c>
      <c r="K63" s="51">
        <v>160000</v>
      </c>
      <c r="L63" s="51">
        <v>0</v>
      </c>
      <c r="M63" s="51">
        <v>160000</v>
      </c>
      <c r="N63" s="51">
        <v>106997.6</v>
      </c>
      <c r="O63" s="51">
        <f t="shared" si="0"/>
        <v>1129228.58</v>
      </c>
    </row>
    <row r="64" spans="1:15" x14ac:dyDescent="0.2">
      <c r="A64" s="4" t="s">
        <v>163</v>
      </c>
      <c r="B64" s="5" t="s">
        <v>164</v>
      </c>
      <c r="C64" s="51">
        <v>0</v>
      </c>
      <c r="D64" s="51">
        <v>0</v>
      </c>
      <c r="E64" s="51">
        <v>0</v>
      </c>
      <c r="F64" s="51">
        <v>188</v>
      </c>
      <c r="G64" s="51">
        <v>0</v>
      </c>
      <c r="H64" s="51">
        <v>1000</v>
      </c>
      <c r="I64" s="51">
        <v>1000</v>
      </c>
      <c r="J64" s="51">
        <v>1000</v>
      </c>
      <c r="K64" s="51">
        <v>1000</v>
      </c>
      <c r="L64" s="51">
        <v>1000</v>
      </c>
      <c r="M64" s="51">
        <v>1000</v>
      </c>
      <c r="N64" s="51">
        <v>2049</v>
      </c>
      <c r="O64" s="51">
        <f t="shared" si="0"/>
        <v>8237</v>
      </c>
    </row>
    <row r="65" spans="1:15" x14ac:dyDescent="0.2">
      <c r="A65" s="4" t="s">
        <v>165</v>
      </c>
      <c r="B65" s="5" t="s">
        <v>166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400000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f t="shared" si="0"/>
        <v>400000</v>
      </c>
    </row>
    <row r="66" spans="1:15" x14ac:dyDescent="0.2">
      <c r="A66" s="4" t="s">
        <v>167</v>
      </c>
      <c r="B66" s="5" t="s">
        <v>168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5000</v>
      </c>
      <c r="J66" s="51">
        <v>0</v>
      </c>
      <c r="K66" s="51">
        <v>5800</v>
      </c>
      <c r="L66" s="51">
        <v>0</v>
      </c>
      <c r="M66" s="51">
        <v>0</v>
      </c>
      <c r="N66" s="51">
        <v>0</v>
      </c>
      <c r="O66" s="51">
        <f t="shared" si="0"/>
        <v>10800</v>
      </c>
    </row>
    <row r="67" spans="1:15" x14ac:dyDescent="0.2">
      <c r="A67" s="4" t="s">
        <v>169</v>
      </c>
      <c r="B67" s="5" t="s">
        <v>170</v>
      </c>
      <c r="C67" s="51">
        <v>0</v>
      </c>
      <c r="D67" s="51">
        <v>0</v>
      </c>
      <c r="E67" s="51">
        <v>1214.29</v>
      </c>
      <c r="F67" s="51">
        <v>650</v>
      </c>
      <c r="G67" s="51">
        <v>14167</v>
      </c>
      <c r="H67" s="51">
        <v>5000</v>
      </c>
      <c r="I67" s="51">
        <v>550</v>
      </c>
      <c r="J67" s="51">
        <v>550</v>
      </c>
      <c r="K67" s="51">
        <v>550</v>
      </c>
      <c r="L67" s="51">
        <v>550</v>
      </c>
      <c r="M67" s="51">
        <v>550</v>
      </c>
      <c r="N67" s="51">
        <v>4630</v>
      </c>
      <c r="O67" s="51">
        <f t="shared" si="0"/>
        <v>28411.29</v>
      </c>
    </row>
    <row r="68" spans="1:15" x14ac:dyDescent="0.2">
      <c r="A68" s="4" t="s">
        <v>171</v>
      </c>
      <c r="B68" s="5" t="s">
        <v>172</v>
      </c>
      <c r="C68" s="51">
        <v>0</v>
      </c>
      <c r="D68" s="51">
        <v>0</v>
      </c>
      <c r="E68" s="51">
        <v>480</v>
      </c>
      <c r="F68" s="51">
        <v>1610</v>
      </c>
      <c r="G68" s="51">
        <v>0</v>
      </c>
      <c r="H68" s="51">
        <v>2500</v>
      </c>
      <c r="I68" s="51">
        <v>2500</v>
      </c>
      <c r="J68" s="51">
        <v>4500</v>
      </c>
      <c r="K68" s="51">
        <v>3500</v>
      </c>
      <c r="L68" s="51">
        <v>5500</v>
      </c>
      <c r="M68" s="51">
        <v>3500</v>
      </c>
      <c r="N68" s="51">
        <v>13556</v>
      </c>
      <c r="O68" s="51">
        <f t="shared" si="0"/>
        <v>37646</v>
      </c>
    </row>
    <row r="69" spans="1:15" x14ac:dyDescent="0.2">
      <c r="A69" s="4" t="s">
        <v>173</v>
      </c>
      <c r="B69" s="5" t="s">
        <v>174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600</v>
      </c>
      <c r="I69" s="51">
        <v>700</v>
      </c>
      <c r="J69" s="51">
        <v>800</v>
      </c>
      <c r="K69" s="51">
        <v>800</v>
      </c>
      <c r="L69" s="51">
        <v>800</v>
      </c>
      <c r="M69" s="51">
        <v>800</v>
      </c>
      <c r="N69" s="51">
        <v>1495</v>
      </c>
      <c r="O69" s="51">
        <f t="shared" si="0"/>
        <v>5995</v>
      </c>
    </row>
    <row r="70" spans="1:15" x14ac:dyDescent="0.2">
      <c r="A70" s="4" t="s">
        <v>175</v>
      </c>
      <c r="B70" s="3" t="s">
        <v>214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3035</v>
      </c>
      <c r="I70" s="51">
        <v>3035</v>
      </c>
      <c r="J70" s="51">
        <v>3035</v>
      </c>
      <c r="K70" s="51">
        <v>3035</v>
      </c>
      <c r="L70" s="51">
        <v>3035</v>
      </c>
      <c r="M70" s="51">
        <v>3035</v>
      </c>
      <c r="N70" s="51">
        <v>6085</v>
      </c>
      <c r="O70" s="51">
        <f t="shared" si="0"/>
        <v>24295</v>
      </c>
    </row>
    <row r="71" spans="1:15" x14ac:dyDescent="0.2">
      <c r="A71" s="4" t="s">
        <v>176</v>
      </c>
      <c r="B71" s="5" t="s">
        <v>177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f t="shared" ref="O71:O88" si="1">SUM(C71:N71)</f>
        <v>0</v>
      </c>
    </row>
    <row r="72" spans="1:15" x14ac:dyDescent="0.2">
      <c r="A72" s="4" t="s">
        <v>178</v>
      </c>
      <c r="B72" s="3" t="s">
        <v>215</v>
      </c>
      <c r="C72" s="51">
        <v>0</v>
      </c>
      <c r="D72" s="51">
        <v>0</v>
      </c>
      <c r="E72" s="51">
        <v>910</v>
      </c>
      <c r="F72" s="51">
        <v>0</v>
      </c>
      <c r="G72" s="51">
        <v>0</v>
      </c>
      <c r="H72" s="51">
        <v>158068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f t="shared" si="1"/>
        <v>158978</v>
      </c>
    </row>
    <row r="73" spans="1:15" x14ac:dyDescent="0.2">
      <c r="A73" s="4" t="s">
        <v>179</v>
      </c>
      <c r="B73" s="3" t="s">
        <v>216</v>
      </c>
      <c r="C73" s="51">
        <v>0</v>
      </c>
      <c r="D73" s="51">
        <v>0</v>
      </c>
      <c r="E73" s="51">
        <v>0</v>
      </c>
      <c r="F73" s="51">
        <v>1064</v>
      </c>
      <c r="G73" s="51">
        <v>0</v>
      </c>
      <c r="H73" s="51">
        <v>50000</v>
      </c>
      <c r="I73" s="51">
        <v>1500</v>
      </c>
      <c r="J73" s="51">
        <v>1500</v>
      </c>
      <c r="K73" s="51">
        <v>1500</v>
      </c>
      <c r="L73" s="51">
        <v>2000</v>
      </c>
      <c r="M73" s="51">
        <v>2000</v>
      </c>
      <c r="N73" s="51">
        <v>7676</v>
      </c>
      <c r="O73" s="51">
        <f t="shared" si="1"/>
        <v>67240</v>
      </c>
    </row>
    <row r="74" spans="1:15" x14ac:dyDescent="0.2">
      <c r="A74" s="4" t="s">
        <v>180</v>
      </c>
      <c r="B74" s="5" t="s">
        <v>181</v>
      </c>
      <c r="C74" s="51">
        <v>0</v>
      </c>
      <c r="D74" s="51">
        <v>0</v>
      </c>
      <c r="E74" s="51">
        <v>750</v>
      </c>
      <c r="F74" s="51">
        <v>37649</v>
      </c>
      <c r="G74" s="51">
        <v>0</v>
      </c>
      <c r="H74" s="51">
        <v>150000</v>
      </c>
      <c r="I74" s="51">
        <v>138554</v>
      </c>
      <c r="J74" s="51">
        <v>1000</v>
      </c>
      <c r="K74" s="51">
        <v>1000</v>
      </c>
      <c r="L74" s="51">
        <v>1000</v>
      </c>
      <c r="M74" s="51">
        <v>1000</v>
      </c>
      <c r="N74" s="51">
        <v>5000</v>
      </c>
      <c r="O74" s="51">
        <f t="shared" si="1"/>
        <v>335953</v>
      </c>
    </row>
    <row r="75" spans="1:15" x14ac:dyDescent="0.2">
      <c r="A75" s="4" t="s">
        <v>182</v>
      </c>
      <c r="B75" s="5" t="s">
        <v>183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100000</v>
      </c>
      <c r="I75" s="51">
        <v>83864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f t="shared" si="1"/>
        <v>183864</v>
      </c>
    </row>
    <row r="76" spans="1:15" x14ac:dyDescent="0.2">
      <c r="A76" s="4" t="s">
        <v>184</v>
      </c>
      <c r="B76" s="5" t="s">
        <v>185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1500439</v>
      </c>
      <c r="K76" s="51">
        <v>0</v>
      </c>
      <c r="L76" s="51">
        <v>0</v>
      </c>
      <c r="M76" s="51">
        <v>0</v>
      </c>
      <c r="N76" s="51">
        <v>0</v>
      </c>
      <c r="O76" s="51">
        <f t="shared" si="1"/>
        <v>1500439</v>
      </c>
    </row>
    <row r="77" spans="1:15" x14ac:dyDescent="0.2">
      <c r="A77" s="87" t="s">
        <v>223</v>
      </c>
      <c r="B77" s="5" t="s">
        <v>224</v>
      </c>
      <c r="C77" s="51">
        <v>705000</v>
      </c>
      <c r="D77" s="51"/>
      <c r="E77" s="51"/>
      <c r="F77" s="51">
        <v>821000</v>
      </c>
      <c r="G77" s="51"/>
      <c r="H77" s="51"/>
      <c r="I77" s="51"/>
      <c r="J77" s="51"/>
      <c r="K77" s="51"/>
      <c r="L77" s="51">
        <v>500000</v>
      </c>
      <c r="M77" s="51"/>
      <c r="N77" s="51">
        <v>1000000</v>
      </c>
      <c r="O77" s="51">
        <f t="shared" si="1"/>
        <v>3026000</v>
      </c>
    </row>
    <row r="78" spans="1:15" x14ac:dyDescent="0.2">
      <c r="A78" s="4" t="s">
        <v>186</v>
      </c>
      <c r="B78" s="5" t="s">
        <v>187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80000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f t="shared" si="1"/>
        <v>80000</v>
      </c>
    </row>
    <row r="79" spans="1:15" x14ac:dyDescent="0.2">
      <c r="A79" s="4" t="s">
        <v>188</v>
      </c>
      <c r="B79" s="5" t="s">
        <v>189</v>
      </c>
      <c r="C79" s="51">
        <v>0</v>
      </c>
      <c r="D79" s="51">
        <v>0</v>
      </c>
      <c r="E79" s="51">
        <v>46800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f t="shared" si="1"/>
        <v>46800</v>
      </c>
    </row>
    <row r="80" spans="1:15" x14ac:dyDescent="0.2">
      <c r="A80" s="4" t="s">
        <v>190</v>
      </c>
      <c r="B80" s="5" t="s">
        <v>191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120000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f t="shared" si="1"/>
        <v>120000</v>
      </c>
    </row>
    <row r="81" spans="1:15" x14ac:dyDescent="0.2">
      <c r="A81" s="4" t="s">
        <v>192</v>
      </c>
      <c r="B81" s="5" t="s">
        <v>193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49800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1">
        <f t="shared" si="1"/>
        <v>49800</v>
      </c>
    </row>
    <row r="82" spans="1:15" x14ac:dyDescent="0.2">
      <c r="A82" s="87" t="s">
        <v>241</v>
      </c>
      <c r="B82" s="3" t="s">
        <v>242</v>
      </c>
      <c r="C82" s="51">
        <v>0</v>
      </c>
      <c r="D82" s="51">
        <v>0</v>
      </c>
      <c r="E82" s="51">
        <v>0</v>
      </c>
      <c r="F82" s="51">
        <v>8567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15432</v>
      </c>
      <c r="M82" s="51">
        <v>0</v>
      </c>
      <c r="N82" s="51">
        <v>0</v>
      </c>
      <c r="O82" s="51">
        <f t="shared" si="1"/>
        <v>23999</v>
      </c>
    </row>
    <row r="83" spans="1:15" x14ac:dyDescent="0.2">
      <c r="A83" s="4" t="s">
        <v>194</v>
      </c>
      <c r="B83" s="5" t="s">
        <v>195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2000</v>
      </c>
      <c r="N83" s="51">
        <v>0</v>
      </c>
      <c r="O83" s="51">
        <f t="shared" si="1"/>
        <v>2000</v>
      </c>
    </row>
    <row r="84" spans="1:15" x14ac:dyDescent="0.2">
      <c r="A84" s="4" t="s">
        <v>196</v>
      </c>
      <c r="B84" s="49" t="s">
        <v>217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4000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f t="shared" si="1"/>
        <v>4000</v>
      </c>
    </row>
    <row r="85" spans="1:15" x14ac:dyDescent="0.2">
      <c r="A85" s="4" t="s">
        <v>197</v>
      </c>
      <c r="B85" s="5" t="s">
        <v>198</v>
      </c>
      <c r="C85" s="51">
        <v>0</v>
      </c>
      <c r="D85" s="51">
        <v>503</v>
      </c>
      <c r="E85" s="51">
        <v>647</v>
      </c>
      <c r="F85" s="51">
        <v>244</v>
      </c>
      <c r="G85" s="51">
        <v>214</v>
      </c>
      <c r="H85" s="51">
        <v>2500</v>
      </c>
      <c r="I85" s="51">
        <v>2000</v>
      </c>
      <c r="J85" s="51">
        <v>2500</v>
      </c>
      <c r="K85" s="51">
        <v>2000</v>
      </c>
      <c r="L85" s="51">
        <v>2500</v>
      </c>
      <c r="M85" s="51">
        <v>2000</v>
      </c>
      <c r="N85" s="51">
        <v>3897</v>
      </c>
      <c r="O85" s="51">
        <f t="shared" si="1"/>
        <v>19005</v>
      </c>
    </row>
    <row r="86" spans="1:15" x14ac:dyDescent="0.2">
      <c r="A86" s="4" t="s">
        <v>199</v>
      </c>
      <c r="B86" s="5" t="s">
        <v>200</v>
      </c>
      <c r="C86" s="51">
        <v>0</v>
      </c>
      <c r="D86" s="51">
        <v>0</v>
      </c>
      <c r="E86" s="51">
        <v>0</v>
      </c>
      <c r="F86" s="51">
        <v>0</v>
      </c>
      <c r="G86" s="51">
        <v>45</v>
      </c>
      <c r="H86" s="51">
        <v>500</v>
      </c>
      <c r="I86" s="51">
        <v>0</v>
      </c>
      <c r="J86" s="51">
        <v>0</v>
      </c>
      <c r="K86" s="51">
        <v>0</v>
      </c>
      <c r="L86" s="51">
        <v>500</v>
      </c>
      <c r="M86" s="51">
        <v>0</v>
      </c>
      <c r="N86" s="51">
        <v>0</v>
      </c>
      <c r="O86" s="51">
        <f t="shared" si="1"/>
        <v>1045</v>
      </c>
    </row>
    <row r="87" spans="1:15" x14ac:dyDescent="0.2">
      <c r="A87" s="4" t="s">
        <v>201</v>
      </c>
      <c r="B87" s="5" t="s">
        <v>202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15000</v>
      </c>
      <c r="J87" s="51">
        <v>15000</v>
      </c>
      <c r="K87" s="51">
        <v>15000</v>
      </c>
      <c r="L87" s="51">
        <v>0</v>
      </c>
      <c r="M87" s="51">
        <v>15000</v>
      </c>
      <c r="N87" s="51">
        <v>0</v>
      </c>
      <c r="O87" s="51">
        <f t="shared" si="1"/>
        <v>60000</v>
      </c>
    </row>
    <row r="88" spans="1:15" x14ac:dyDescent="0.2">
      <c r="A88" s="7" t="s">
        <v>203</v>
      </c>
      <c r="B88" s="6" t="s">
        <v>204</v>
      </c>
      <c r="C88" s="52">
        <v>0</v>
      </c>
      <c r="D88" s="52">
        <v>0</v>
      </c>
      <c r="E88" s="52">
        <v>0</v>
      </c>
      <c r="F88" s="52">
        <v>0</v>
      </c>
      <c r="G88" s="52">
        <v>6980</v>
      </c>
      <c r="H88" s="52">
        <v>8000</v>
      </c>
      <c r="I88" s="52">
        <v>0</v>
      </c>
      <c r="J88" s="52">
        <v>8000</v>
      </c>
      <c r="K88" s="52">
        <v>0</v>
      </c>
      <c r="L88" s="52">
        <v>8000</v>
      </c>
      <c r="M88" s="52">
        <v>0</v>
      </c>
      <c r="N88" s="52">
        <v>9000</v>
      </c>
      <c r="O88" s="51">
        <f t="shared" si="1"/>
        <v>39980</v>
      </c>
    </row>
    <row r="89" spans="1:15" x14ac:dyDescent="0.2">
      <c r="A89" s="88"/>
      <c r="B89" s="89" t="s">
        <v>0</v>
      </c>
      <c r="C89" s="90">
        <f>SUM(C5:C88)</f>
        <v>1067653.73</v>
      </c>
      <c r="D89" s="90">
        <f t="shared" ref="D89:O89" si="2">SUM(D5:D88)</f>
        <v>7064538.9999999981</v>
      </c>
      <c r="E89" s="90">
        <f t="shared" si="2"/>
        <v>7350080.4699999997</v>
      </c>
      <c r="F89" s="90">
        <f t="shared" si="2"/>
        <v>10187089.549999999</v>
      </c>
      <c r="G89" s="90">
        <f t="shared" si="2"/>
        <v>8390362.1099999994</v>
      </c>
      <c r="H89" s="90">
        <f t="shared" si="2"/>
        <v>9674882.7300000004</v>
      </c>
      <c r="I89" s="90">
        <f t="shared" si="2"/>
        <v>8614902.7300000004</v>
      </c>
      <c r="J89" s="90">
        <f t="shared" si="2"/>
        <v>10742593.73</v>
      </c>
      <c r="K89" s="90">
        <f t="shared" si="2"/>
        <v>8354689.7300000004</v>
      </c>
      <c r="L89" s="90">
        <f t="shared" si="2"/>
        <v>8917758.7300000004</v>
      </c>
      <c r="M89" s="90">
        <f t="shared" si="2"/>
        <v>8603386.0300000012</v>
      </c>
      <c r="N89" s="90">
        <f t="shared" si="2"/>
        <v>22533116.399999995</v>
      </c>
      <c r="O89" s="90">
        <f t="shared" si="2"/>
        <v>111501054.93999998</v>
      </c>
    </row>
    <row r="90" spans="1:15" x14ac:dyDescent="0.2">
      <c r="O90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CARÁTULA</vt:lpstr>
      <vt:lpstr>REGISTRO FUENTES Y USOS</vt:lpstr>
      <vt:lpstr>PROG. EJECUCIÓN PRESUPUESTARIA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REVOLLO PIZARROSO</dc:creator>
  <cp:lastModifiedBy>Interaprendizaje </cp:lastModifiedBy>
  <cp:lastPrinted>2018-07-02T22:12:35Z</cp:lastPrinted>
  <dcterms:created xsi:type="dcterms:W3CDTF">1997-08-07T20:50:43Z</dcterms:created>
  <dcterms:modified xsi:type="dcterms:W3CDTF">2018-07-06T21:52:14Z</dcterms:modified>
</cp:coreProperties>
</file>