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y\Desktop\"/>
    </mc:Choice>
  </mc:AlternateContent>
  <bookViews>
    <workbookView xWindow="0" yWindow="0" windowWidth="21600" windowHeight="9735"/>
  </bookViews>
  <sheets>
    <sheet name="COSTO-INGRESO CUADRO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F50" i="3"/>
  <c r="E50" i="3"/>
  <c r="D50" i="3"/>
  <c r="C50" i="3"/>
  <c r="B49" i="3"/>
  <c r="B43" i="3" l="1"/>
  <c r="B42" i="3"/>
  <c r="F24" i="3"/>
  <c r="G24" i="3" s="1"/>
  <c r="D23" i="3"/>
  <c r="F23" i="3" s="1"/>
  <c r="G23" i="3" s="1"/>
  <c r="B51" i="3"/>
  <c r="E32" i="3"/>
  <c r="E33" i="3"/>
  <c r="E34" i="3"/>
  <c r="E35" i="3"/>
  <c r="E36" i="3"/>
  <c r="E12" i="3"/>
  <c r="E31" i="3"/>
  <c r="F25" i="3"/>
  <c r="G25" i="3" s="1"/>
  <c r="E6" i="3"/>
  <c r="E7" i="3"/>
  <c r="E8" i="3"/>
  <c r="E9" i="3"/>
  <c r="E10" i="3"/>
  <c r="E11" i="3"/>
  <c r="E13" i="3"/>
  <c r="E14" i="3"/>
  <c r="E15" i="3"/>
  <c r="E16" i="3"/>
  <c r="E17" i="3"/>
  <c r="E5" i="3"/>
  <c r="G26" i="3" l="1"/>
  <c r="E37" i="3"/>
  <c r="G37" i="3" s="1"/>
  <c r="E18" i="3"/>
  <c r="F18" i="3" s="1"/>
  <c r="C48" i="3" l="1"/>
  <c r="C51" i="3" s="1"/>
  <c r="F48" i="3"/>
  <c r="F51" i="3" s="1"/>
  <c r="E48" i="3"/>
  <c r="E51" i="3" s="1"/>
  <c r="D48" i="3"/>
  <c r="D51" i="3" s="1"/>
  <c r="B41" i="3"/>
  <c r="F41" i="3" s="1"/>
  <c r="G18" i="3"/>
  <c r="B44" i="3" l="1"/>
  <c r="C44" i="3" s="1"/>
</calcChain>
</file>

<file path=xl/sharedStrings.xml><?xml version="1.0" encoding="utf-8"?>
<sst xmlns="http://schemas.openxmlformats.org/spreadsheetml/2006/main" count="89" uniqueCount="66">
  <si>
    <t>Detalle</t>
  </si>
  <si>
    <t>Unidad</t>
  </si>
  <si>
    <t>Cantidad</t>
  </si>
  <si>
    <t>Total en Bs.</t>
  </si>
  <si>
    <t>Espinaca</t>
  </si>
  <si>
    <t>Bolsa</t>
  </si>
  <si>
    <t>Amarro</t>
  </si>
  <si>
    <t>TOTAL</t>
  </si>
  <si>
    <t>Semilla de espinaca</t>
  </si>
  <si>
    <t>Urea</t>
  </si>
  <si>
    <t>Deshierbe</t>
  </si>
  <si>
    <t>Global</t>
  </si>
  <si>
    <t>Actividades y requerimientos</t>
  </si>
  <si>
    <t>Unidades</t>
  </si>
  <si>
    <t>Costo unitario</t>
  </si>
  <si>
    <t>Arado del suelo</t>
  </si>
  <si>
    <t>Disqueado</t>
  </si>
  <si>
    <t>hora</t>
  </si>
  <si>
    <t>Abono orgánico</t>
  </si>
  <si>
    <t>arroba</t>
  </si>
  <si>
    <t>Semilla de rábano</t>
  </si>
  <si>
    <t>Semilla de acelga</t>
  </si>
  <si>
    <t>kilo</t>
  </si>
  <si>
    <t>Mano de obra cosecha</t>
  </si>
  <si>
    <t>Semilla de cilantro</t>
  </si>
  <si>
    <t xml:space="preserve">Agua para riego  </t>
  </si>
  <si>
    <t>COSTOS DE PRODUCCIÓN DE UN CICLO EN UNA PARCELA</t>
  </si>
  <si>
    <t>Inversiones</t>
  </si>
  <si>
    <t>Costo Unitario</t>
  </si>
  <si>
    <t>Depreciación por ciclo</t>
  </si>
  <si>
    <t xml:space="preserve">Depreciación Anual </t>
  </si>
  <si>
    <t>Tiempo de vida util</t>
  </si>
  <si>
    <t>Sistema de riego por goteo</t>
  </si>
  <si>
    <t>Sistema</t>
  </si>
  <si>
    <t>Sellador manual</t>
  </si>
  <si>
    <t>Centro de acopio</t>
  </si>
  <si>
    <t>Total Depreciaciones</t>
  </si>
  <si>
    <t xml:space="preserve">Ingresos </t>
  </si>
  <si>
    <t>Precio en Bs.</t>
  </si>
  <si>
    <t>cubo</t>
  </si>
  <si>
    <t>jornal</t>
  </si>
  <si>
    <t>Cilantro</t>
  </si>
  <si>
    <t>Rabano</t>
  </si>
  <si>
    <t>Semilla de perejil</t>
  </si>
  <si>
    <t>Semilla de repollo</t>
  </si>
  <si>
    <t>Acelga</t>
  </si>
  <si>
    <t>repollo</t>
  </si>
  <si>
    <t>perejil</t>
  </si>
  <si>
    <t>carga</t>
  </si>
  <si>
    <t>Utilidades de produccion</t>
  </si>
  <si>
    <t>Ingresos</t>
  </si>
  <si>
    <t>Depreciaciones asociativas</t>
  </si>
  <si>
    <t>costos</t>
  </si>
  <si>
    <t xml:space="preserve">total </t>
  </si>
  <si>
    <t>Flujo de caja</t>
  </si>
  <si>
    <t>Año 1</t>
  </si>
  <si>
    <t>Año 2</t>
  </si>
  <si>
    <t>Año 3</t>
  </si>
  <si>
    <t>Año 4</t>
  </si>
  <si>
    <t>Año 0</t>
  </si>
  <si>
    <t>Costos</t>
  </si>
  <si>
    <t>total asociados</t>
  </si>
  <si>
    <t>RELACION B/C</t>
  </si>
  <si>
    <t>X22 SOCIOS</t>
  </si>
  <si>
    <t>AÑO</t>
  </si>
  <si>
    <t>X22SOCIOS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</si>
</sst>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tabSelected="1" workbookViewId="0">
      <selection activeCell="J11" sqref="J11"/>
    </sheetView>
  </sheetViews>
  <sheetFormatPr baseColWidth="10" defaultRowHeight="15" x14ac:dyDescent="0.25"/>
  <cols>
    <col min="1" max="1" width="23.7109375" customWidth="1"/>
  </cols>
  <sheetData>
    <row r="3" spans="1:5" x14ac:dyDescent="0.25">
      <c r="A3" s="6" t="s">
        <v>26</v>
      </c>
    </row>
    <row r="4" spans="1:5" ht="25.5" x14ac:dyDescent="0.25">
      <c r="A4" s="4" t="s">
        <v>12</v>
      </c>
      <c r="B4" s="5" t="s">
        <v>2</v>
      </c>
      <c r="C4" s="5" t="s">
        <v>13</v>
      </c>
      <c r="D4" s="5" t="s">
        <v>14</v>
      </c>
      <c r="E4" s="5" t="s">
        <v>3</v>
      </c>
    </row>
    <row r="5" spans="1:5" x14ac:dyDescent="0.25">
      <c r="A5" s="1" t="s">
        <v>15</v>
      </c>
      <c r="B5" s="2">
        <v>2</v>
      </c>
      <c r="C5" s="1" t="s">
        <v>17</v>
      </c>
      <c r="D5" s="2">
        <v>70</v>
      </c>
      <c r="E5" s="2">
        <f>D5*B5</f>
        <v>140</v>
      </c>
    </row>
    <row r="6" spans="1:5" x14ac:dyDescent="0.25">
      <c r="A6" s="1" t="s">
        <v>16</v>
      </c>
      <c r="B6" s="2">
        <v>1</v>
      </c>
      <c r="C6" s="1" t="s">
        <v>17</v>
      </c>
      <c r="D6" s="2">
        <v>70</v>
      </c>
      <c r="E6" s="2">
        <f t="shared" ref="E6:E17" si="0">D6*B6</f>
        <v>70</v>
      </c>
    </row>
    <row r="7" spans="1:5" x14ac:dyDescent="0.25">
      <c r="A7" s="1" t="s">
        <v>18</v>
      </c>
      <c r="B7" s="2">
        <v>12</v>
      </c>
      <c r="C7" s="1" t="s">
        <v>39</v>
      </c>
      <c r="D7" s="2">
        <v>80</v>
      </c>
      <c r="E7" s="2">
        <f t="shared" si="0"/>
        <v>960</v>
      </c>
    </row>
    <row r="8" spans="1:5" x14ac:dyDescent="0.25">
      <c r="A8" s="1" t="s">
        <v>8</v>
      </c>
      <c r="B8" s="2">
        <v>1</v>
      </c>
      <c r="C8" s="1" t="s">
        <v>19</v>
      </c>
      <c r="D8" s="2">
        <v>80</v>
      </c>
      <c r="E8" s="2">
        <f t="shared" si="0"/>
        <v>80</v>
      </c>
    </row>
    <row r="9" spans="1:5" x14ac:dyDescent="0.25">
      <c r="A9" s="1" t="s">
        <v>24</v>
      </c>
      <c r="B9" s="2">
        <v>1</v>
      </c>
      <c r="C9" s="1" t="s">
        <v>19</v>
      </c>
      <c r="D9" s="2">
        <v>120</v>
      </c>
      <c r="E9" s="2">
        <f t="shared" si="0"/>
        <v>120</v>
      </c>
    </row>
    <row r="10" spans="1:5" x14ac:dyDescent="0.25">
      <c r="A10" s="1" t="s">
        <v>20</v>
      </c>
      <c r="B10" s="2">
        <v>2</v>
      </c>
      <c r="C10" s="1" t="s">
        <v>22</v>
      </c>
      <c r="D10" s="2">
        <v>100</v>
      </c>
      <c r="E10" s="2">
        <f t="shared" si="0"/>
        <v>200</v>
      </c>
    </row>
    <row r="11" spans="1:5" x14ac:dyDescent="0.25">
      <c r="A11" s="1" t="s">
        <v>21</v>
      </c>
      <c r="B11" s="2">
        <v>1</v>
      </c>
      <c r="C11" s="1" t="s">
        <v>22</v>
      </c>
      <c r="D11" s="2">
        <v>100</v>
      </c>
      <c r="E11" s="2">
        <f t="shared" si="0"/>
        <v>100</v>
      </c>
    </row>
    <row r="12" spans="1:5" x14ac:dyDescent="0.25">
      <c r="A12" s="1" t="s">
        <v>44</v>
      </c>
      <c r="B12" s="2">
        <v>1</v>
      </c>
      <c r="C12" s="1" t="s">
        <v>22</v>
      </c>
      <c r="D12" s="2">
        <v>80</v>
      </c>
      <c r="E12" s="2">
        <f t="shared" si="0"/>
        <v>80</v>
      </c>
    </row>
    <row r="13" spans="1:5" x14ac:dyDescent="0.25">
      <c r="A13" s="1" t="s">
        <v>43</v>
      </c>
      <c r="B13" s="2">
        <v>1</v>
      </c>
      <c r="C13" s="1" t="s">
        <v>19</v>
      </c>
      <c r="D13" s="2">
        <v>100</v>
      </c>
      <c r="E13" s="2">
        <f t="shared" si="0"/>
        <v>100</v>
      </c>
    </row>
    <row r="14" spans="1:5" x14ac:dyDescent="0.25">
      <c r="A14" s="1" t="s">
        <v>9</v>
      </c>
      <c r="B14" s="2">
        <v>3</v>
      </c>
      <c r="C14" s="1" t="s">
        <v>19</v>
      </c>
      <c r="D14" s="2">
        <v>120</v>
      </c>
      <c r="E14" s="2">
        <f t="shared" si="0"/>
        <v>360</v>
      </c>
    </row>
    <row r="15" spans="1:5" x14ac:dyDescent="0.25">
      <c r="A15" s="1" t="s">
        <v>25</v>
      </c>
      <c r="B15" s="2">
        <v>1</v>
      </c>
      <c r="C15" s="1" t="s">
        <v>11</v>
      </c>
      <c r="D15" s="2">
        <v>200</v>
      </c>
      <c r="E15" s="2">
        <f t="shared" si="0"/>
        <v>200</v>
      </c>
    </row>
    <row r="16" spans="1:5" x14ac:dyDescent="0.25">
      <c r="A16" s="1" t="s">
        <v>10</v>
      </c>
      <c r="B16" s="2">
        <v>30</v>
      </c>
      <c r="C16" s="1" t="s">
        <v>40</v>
      </c>
      <c r="D16" s="2">
        <v>100</v>
      </c>
      <c r="E16" s="2">
        <f t="shared" si="0"/>
        <v>3000</v>
      </c>
    </row>
    <row r="17" spans="1:8" x14ac:dyDescent="0.25">
      <c r="A17" s="1" t="s">
        <v>23</v>
      </c>
      <c r="B17" s="2">
        <v>120</v>
      </c>
      <c r="C17" s="1" t="s">
        <v>40</v>
      </c>
      <c r="D17" s="1">
        <v>100</v>
      </c>
      <c r="E17" s="2">
        <f t="shared" si="0"/>
        <v>12000</v>
      </c>
      <c r="F17" s="13" t="s">
        <v>64</v>
      </c>
      <c r="G17" s="13" t="s">
        <v>65</v>
      </c>
    </row>
    <row r="18" spans="1:8" x14ac:dyDescent="0.25">
      <c r="A18" s="14" t="s">
        <v>7</v>
      </c>
      <c r="B18" s="14"/>
      <c r="C18" s="14"/>
      <c r="D18" s="14"/>
      <c r="E18" s="3">
        <f>SUM(E5:E17)</f>
        <v>17410</v>
      </c>
      <c r="F18" s="3">
        <f>E18*2</f>
        <v>34820</v>
      </c>
      <c r="G18" s="13">
        <f>F18*22</f>
        <v>766040</v>
      </c>
      <c r="H18" t="s">
        <v>61</v>
      </c>
    </row>
    <row r="21" spans="1:8" x14ac:dyDescent="0.25">
      <c r="A21" s="6" t="s">
        <v>27</v>
      </c>
      <c r="B21" s="6"/>
      <c r="C21" s="6"/>
      <c r="D21" s="6"/>
      <c r="E21" s="6"/>
      <c r="F21" s="6"/>
      <c r="G21" s="6"/>
    </row>
    <row r="22" spans="1:8" ht="25.5" x14ac:dyDescent="0.25">
      <c r="A22" s="7" t="s">
        <v>0</v>
      </c>
      <c r="B22" s="7" t="s">
        <v>2</v>
      </c>
      <c r="C22" s="7" t="s">
        <v>1</v>
      </c>
      <c r="D22" s="7" t="s">
        <v>28</v>
      </c>
      <c r="E22" s="7" t="s">
        <v>31</v>
      </c>
      <c r="F22" s="7" t="s">
        <v>29</v>
      </c>
      <c r="G22" s="7" t="s">
        <v>30</v>
      </c>
    </row>
    <row r="23" spans="1:8" x14ac:dyDescent="0.25">
      <c r="A23" s="7" t="s">
        <v>32</v>
      </c>
      <c r="B23" s="7">
        <v>1</v>
      </c>
      <c r="C23" s="7" t="s">
        <v>33</v>
      </c>
      <c r="D23" s="7">
        <f>24500*22</f>
        <v>539000</v>
      </c>
      <c r="E23" s="7">
        <v>5</v>
      </c>
      <c r="F23" s="7">
        <f>(D23/E23)/2</f>
        <v>53900</v>
      </c>
      <c r="G23" s="7">
        <f>F23*2</f>
        <v>107800</v>
      </c>
    </row>
    <row r="24" spans="1:8" x14ac:dyDescent="0.25">
      <c r="A24" s="7" t="s">
        <v>34</v>
      </c>
      <c r="B24" s="7">
        <v>1</v>
      </c>
      <c r="C24" s="7" t="s">
        <v>11</v>
      </c>
      <c r="D24" s="7">
        <v>5500</v>
      </c>
      <c r="E24" s="7">
        <v>5</v>
      </c>
      <c r="F24" s="7">
        <f>(D24/E24)/2</f>
        <v>550</v>
      </c>
      <c r="G24" s="7">
        <f>F24*2</f>
        <v>1100</v>
      </c>
    </row>
    <row r="25" spans="1:8" x14ac:dyDescent="0.25">
      <c r="A25" s="7" t="s">
        <v>35</v>
      </c>
      <c r="B25" s="7">
        <v>1</v>
      </c>
      <c r="C25" s="7" t="s">
        <v>11</v>
      </c>
      <c r="D25" s="7">
        <v>220000</v>
      </c>
      <c r="E25" s="7">
        <v>40</v>
      </c>
      <c r="F25" s="7">
        <f>(D25/E25)/2</f>
        <v>2750</v>
      </c>
      <c r="G25" s="7">
        <f>F25*2</f>
        <v>5500</v>
      </c>
    </row>
    <row r="26" spans="1:8" x14ac:dyDescent="0.25">
      <c r="A26" s="15" t="s">
        <v>36</v>
      </c>
      <c r="B26" s="16"/>
      <c r="C26" s="16"/>
      <c r="D26" s="16"/>
      <c r="E26" s="16"/>
      <c r="F26" s="17"/>
      <c r="G26" s="8">
        <f>SUM(G23:G25)</f>
        <v>114400</v>
      </c>
    </row>
    <row r="27" spans="1:8" x14ac:dyDescent="0.25">
      <c r="G27" s="8"/>
    </row>
    <row r="29" spans="1:8" x14ac:dyDescent="0.25">
      <c r="A29" s="6" t="s">
        <v>37</v>
      </c>
      <c r="B29" s="6"/>
      <c r="C29" s="6"/>
      <c r="D29" s="6"/>
      <c r="E29" s="6"/>
      <c r="F29" s="6"/>
    </row>
    <row r="30" spans="1:8" x14ac:dyDescent="0.25">
      <c r="A30" s="9" t="s">
        <v>0</v>
      </c>
      <c r="B30" s="9" t="s">
        <v>2</v>
      </c>
      <c r="C30" s="9" t="s">
        <v>1</v>
      </c>
      <c r="D30" s="9" t="s">
        <v>38</v>
      </c>
      <c r="E30" s="9" t="s">
        <v>3</v>
      </c>
      <c r="F30" s="6"/>
    </row>
    <row r="31" spans="1:8" x14ac:dyDescent="0.25">
      <c r="A31" s="9" t="s">
        <v>4</v>
      </c>
      <c r="B31" s="9">
        <v>400</v>
      </c>
      <c r="C31" s="9" t="s">
        <v>5</v>
      </c>
      <c r="D31" s="9">
        <v>5</v>
      </c>
      <c r="E31" s="9">
        <f>B31*D31</f>
        <v>2000</v>
      </c>
      <c r="F31" s="6"/>
    </row>
    <row r="32" spans="1:8" x14ac:dyDescent="0.25">
      <c r="A32" s="9" t="s">
        <v>41</v>
      </c>
      <c r="B32" s="9">
        <v>500</v>
      </c>
      <c r="C32" s="9" t="s">
        <v>6</v>
      </c>
      <c r="D32" s="9">
        <v>12</v>
      </c>
      <c r="E32" s="9">
        <f t="shared" ref="E32:E36" si="1">B32*D32</f>
        <v>6000</v>
      </c>
      <c r="F32" s="6"/>
    </row>
    <row r="33" spans="1:7" x14ac:dyDescent="0.25">
      <c r="A33" s="9" t="s">
        <v>42</v>
      </c>
      <c r="B33" s="9">
        <v>500</v>
      </c>
      <c r="C33" s="9" t="s">
        <v>6</v>
      </c>
      <c r="D33" s="9">
        <v>7</v>
      </c>
      <c r="E33" s="9">
        <f t="shared" si="1"/>
        <v>3500</v>
      </c>
      <c r="F33" s="6"/>
    </row>
    <row r="34" spans="1:7" x14ac:dyDescent="0.25">
      <c r="A34" s="9" t="s">
        <v>45</v>
      </c>
      <c r="B34" s="9">
        <v>600</v>
      </c>
      <c r="C34" s="9" t="s">
        <v>6</v>
      </c>
      <c r="D34" s="9">
        <v>10</v>
      </c>
      <c r="E34" s="9">
        <f t="shared" si="1"/>
        <v>6000</v>
      </c>
      <c r="F34" s="6"/>
    </row>
    <row r="35" spans="1:7" x14ac:dyDescent="0.25">
      <c r="A35" s="9" t="s">
        <v>46</v>
      </c>
      <c r="B35" s="9">
        <v>80</v>
      </c>
      <c r="C35" s="9" t="s">
        <v>48</v>
      </c>
      <c r="D35" s="9">
        <v>150</v>
      </c>
      <c r="E35" s="9">
        <f t="shared" si="1"/>
        <v>12000</v>
      </c>
      <c r="F35" s="6"/>
    </row>
    <row r="36" spans="1:7" x14ac:dyDescent="0.25">
      <c r="A36" s="9" t="s">
        <v>47</v>
      </c>
      <c r="B36" s="9">
        <v>600</v>
      </c>
      <c r="C36" s="9" t="s">
        <v>6</v>
      </c>
      <c r="D36" s="9">
        <v>15</v>
      </c>
      <c r="E36" s="9">
        <f t="shared" si="1"/>
        <v>9000</v>
      </c>
      <c r="F36" s="10" t="s">
        <v>64</v>
      </c>
      <c r="G36" s="10" t="s">
        <v>63</v>
      </c>
    </row>
    <row r="37" spans="1:7" x14ac:dyDescent="0.25">
      <c r="A37" s="18" t="s">
        <v>7</v>
      </c>
      <c r="B37" s="19"/>
      <c r="C37" s="19"/>
      <c r="D37" s="20"/>
      <c r="E37" s="9">
        <f>SUM(E31:E36)</f>
        <v>38500</v>
      </c>
      <c r="F37" s="10">
        <f>E37*2</f>
        <v>77000</v>
      </c>
      <c r="G37" s="10">
        <f>F37*22</f>
        <v>1694000</v>
      </c>
    </row>
    <row r="40" spans="1:7" x14ac:dyDescent="0.25">
      <c r="A40" s="6" t="s">
        <v>49</v>
      </c>
    </row>
    <row r="41" spans="1:7" ht="26.25" x14ac:dyDescent="0.25">
      <c r="A41" s="9" t="s">
        <v>50</v>
      </c>
      <c r="B41" s="9">
        <f>G37</f>
        <v>1694000</v>
      </c>
      <c r="E41" s="12" t="s">
        <v>62</v>
      </c>
      <c r="F41" s="11">
        <f>B41/(B42+B43)</f>
        <v>1.9240379810094952</v>
      </c>
    </row>
    <row r="42" spans="1:7" x14ac:dyDescent="0.25">
      <c r="A42" s="9" t="s">
        <v>51</v>
      </c>
      <c r="B42" s="9">
        <f>G26</f>
        <v>114400</v>
      </c>
    </row>
    <row r="43" spans="1:7" x14ac:dyDescent="0.25">
      <c r="A43" s="9" t="s">
        <v>52</v>
      </c>
      <c r="B43" s="9">
        <f>G18</f>
        <v>766040</v>
      </c>
    </row>
    <row r="44" spans="1:7" x14ac:dyDescent="0.25">
      <c r="A44" s="10" t="s">
        <v>53</v>
      </c>
      <c r="B44" s="10">
        <f>B41-(B42+B43)</f>
        <v>813560</v>
      </c>
      <c r="C44" s="10">
        <f>B44/22</f>
        <v>36980</v>
      </c>
      <c r="D44" s="10" t="s">
        <v>63</v>
      </c>
    </row>
    <row r="47" spans="1:7" x14ac:dyDescent="0.25">
      <c r="A47" s="9" t="s">
        <v>54</v>
      </c>
      <c r="B47" s="9" t="s">
        <v>59</v>
      </c>
      <c r="C47" s="9" t="s">
        <v>55</v>
      </c>
      <c r="D47" s="9" t="s">
        <v>56</v>
      </c>
      <c r="E47" s="9" t="s">
        <v>57</v>
      </c>
      <c r="F47" s="9" t="s">
        <v>58</v>
      </c>
    </row>
    <row r="48" spans="1:7" x14ac:dyDescent="0.25">
      <c r="A48" s="9" t="s">
        <v>50</v>
      </c>
      <c r="B48" s="9"/>
      <c r="C48" s="9">
        <f>G37</f>
        <v>1694000</v>
      </c>
      <c r="D48" s="9">
        <f>G37</f>
        <v>1694000</v>
      </c>
      <c r="E48" s="9">
        <f>G37</f>
        <v>1694000</v>
      </c>
      <c r="F48" s="9">
        <f>G37</f>
        <v>1694000</v>
      </c>
    </row>
    <row r="49" spans="1:6" x14ac:dyDescent="0.25">
      <c r="A49" s="9" t="s">
        <v>27</v>
      </c>
      <c r="B49" s="9">
        <f>D23+D24+D25</f>
        <v>764500</v>
      </c>
      <c r="C49" s="9"/>
      <c r="D49" s="9"/>
      <c r="E49" s="9"/>
      <c r="F49" s="9"/>
    </row>
    <row r="50" spans="1:6" x14ac:dyDescent="0.25">
      <c r="A50" s="9" t="s">
        <v>60</v>
      </c>
      <c r="B50" s="9"/>
      <c r="C50" s="9">
        <f>G26+G18</f>
        <v>880440</v>
      </c>
      <c r="D50" s="9">
        <f>G26+G18</f>
        <v>880440</v>
      </c>
      <c r="E50" s="9">
        <f>G26+G18</f>
        <v>880440</v>
      </c>
      <c r="F50" s="9">
        <f>G26+G18</f>
        <v>880440</v>
      </c>
    </row>
    <row r="51" spans="1:6" x14ac:dyDescent="0.25">
      <c r="A51" s="9" t="s">
        <v>54</v>
      </c>
      <c r="B51" s="9">
        <f>B48-(B49+B50)</f>
        <v>-764500</v>
      </c>
      <c r="C51" s="9">
        <f>C48-C50</f>
        <v>813560</v>
      </c>
      <c r="D51" s="9">
        <f t="shared" ref="D51:F51" si="2">D48-D50</f>
        <v>813560</v>
      </c>
      <c r="E51" s="9">
        <f t="shared" si="2"/>
        <v>813560</v>
      </c>
      <c r="F51" s="9">
        <f t="shared" si="2"/>
        <v>813560</v>
      </c>
    </row>
  </sheetData>
  <mergeCells count="3">
    <mergeCell ref="A18:D18"/>
    <mergeCell ref="A26:F26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COSTO-INGRESO CUADROS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Miky</dc:creator>
  <cp:lastModifiedBy>Miky</cp:lastModifiedBy>
  <dcterms:created xsi:type="dcterms:W3CDTF">2017-10-15T17:57:14Z</dcterms:created>
  <dcterms:modified xsi:type="dcterms:W3CDTF">2017-10-15T21:50:55Z</dcterms:modified>
</cp:coreProperties>
</file>